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7710"/>
  </bookViews>
  <sheets>
    <sheet name="Data" sheetId="1" r:id="rId1"/>
    <sheet name="Basic Functions" sheetId="4" r:id="rId2"/>
    <sheet name="Chapter 3  Frequency" sheetId="3" r:id="rId3"/>
  </sheets>
  <definedNames>
    <definedName name="solver_typ" localSheetId="2" hidden="1">2</definedName>
    <definedName name="solver_typ" localSheetId="0" hidden="1">2</definedName>
    <definedName name="solver_ver" localSheetId="2" hidden="1">11</definedName>
    <definedName name="solver_ver" localSheetId="0" hidden="1">11</definedName>
  </definedNames>
  <calcPr calcId="145621"/>
</workbook>
</file>

<file path=xl/calcChain.xml><?xml version="1.0" encoding="utf-8"?>
<calcChain xmlns="http://schemas.openxmlformats.org/spreadsheetml/2006/main">
  <c r="B27" i="3" l="1"/>
  <c r="B2" i="3"/>
  <c r="B28" i="3"/>
  <c r="B3" i="3"/>
  <c r="B88" i="3"/>
  <c r="B89" i="3"/>
  <c r="B4" i="3"/>
  <c r="B41" i="3"/>
  <c r="B42" i="3"/>
  <c r="B29" i="3"/>
  <c r="B43" i="3"/>
  <c r="B44" i="3"/>
  <c r="B30" i="3"/>
  <c r="B17" i="3"/>
  <c r="B5" i="3"/>
  <c r="B70" i="3"/>
  <c r="B71" i="3"/>
  <c r="B6" i="3"/>
  <c r="B77" i="3"/>
  <c r="B7" i="3"/>
  <c r="B57" i="3"/>
  <c r="B58" i="3"/>
  <c r="B59" i="3"/>
  <c r="B60" i="3"/>
  <c r="B61" i="3"/>
  <c r="B90" i="3"/>
  <c r="B72" i="3"/>
  <c r="B73" i="3"/>
  <c r="B78" i="3"/>
  <c r="B91" i="3"/>
  <c r="B79" i="3"/>
  <c r="B80" i="3"/>
  <c r="B33" i="3"/>
  <c r="B92" i="3"/>
  <c r="B81" i="3"/>
  <c r="B8" i="3"/>
  <c r="B34" i="3"/>
  <c r="B9" i="3"/>
  <c r="B35" i="3"/>
  <c r="B10" i="3"/>
  <c r="B11" i="3"/>
  <c r="B12" i="3"/>
  <c r="B13" i="3"/>
  <c r="B82" i="3"/>
  <c r="B36" i="3"/>
  <c r="B37" i="3"/>
  <c r="B51" i="3"/>
  <c r="B83" i="3"/>
  <c r="B14" i="3"/>
  <c r="B15" i="3"/>
  <c r="B62" i="3"/>
  <c r="B74" i="3"/>
  <c r="B69" i="3"/>
  <c r="B63" i="3"/>
  <c r="B64" i="3"/>
  <c r="B75" i="3"/>
  <c r="B52" i="3"/>
  <c r="B31" i="3"/>
  <c r="B32" i="3"/>
  <c r="B76" i="3"/>
  <c r="B53" i="3"/>
  <c r="B65" i="3"/>
  <c r="B45" i="3"/>
  <c r="B46" i="3"/>
  <c r="B47" i="3"/>
  <c r="B48" i="3"/>
  <c r="B66" i="3"/>
  <c r="B49" i="3"/>
  <c r="B67" i="3"/>
  <c r="B50" i="3"/>
  <c r="B84" i="3"/>
  <c r="B68" i="3"/>
  <c r="B18" i="3"/>
  <c r="B19" i="3"/>
  <c r="B20" i="3"/>
  <c r="B21" i="3"/>
  <c r="B22" i="3"/>
  <c r="B23" i="3"/>
  <c r="B85" i="3"/>
  <c r="B24" i="3"/>
  <c r="B86" i="3"/>
  <c r="B93" i="3"/>
  <c r="B25" i="3"/>
  <c r="B26" i="3"/>
  <c r="B94" i="3"/>
  <c r="B38" i="3"/>
  <c r="B39" i="3"/>
  <c r="B40" i="3"/>
  <c r="B54" i="3"/>
  <c r="B55" i="3"/>
  <c r="B95" i="3"/>
  <c r="B56" i="3"/>
  <c r="B87" i="3"/>
  <c r="B16" i="3"/>
  <c r="B107" i="1"/>
  <c r="B106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4" i="4"/>
  <c r="B105" i="4"/>
  <c r="B104" i="4"/>
  <c r="B103" i="4"/>
  <c r="B102" i="4"/>
  <c r="B101" i="4"/>
  <c r="B100" i="4"/>
  <c r="B99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<sst xmlns="http://schemas.openxmlformats.org/spreadsheetml/2006/main" count="617" uniqueCount="136">
  <si>
    <t>Purchase Orders</t>
  </si>
  <si>
    <t xml:space="preserve">Supplier </t>
  </si>
  <si>
    <t>Order No.</t>
  </si>
  <si>
    <t>Item No.</t>
  </si>
  <si>
    <t>Item Description</t>
  </si>
  <si>
    <t>Item Cost</t>
  </si>
  <si>
    <t>Quantity</t>
  </si>
  <si>
    <t>Cost per order</t>
  </si>
  <si>
    <t>A/P Terms (Months)</t>
  </si>
  <si>
    <t>Order Date</t>
  </si>
  <si>
    <t>Arrival Date</t>
  </si>
  <si>
    <t>Alum Sheeting</t>
  </si>
  <si>
    <t>A0223</t>
  </si>
  <si>
    <t>Bolt-nut package</t>
  </si>
  <si>
    <t>A0433</t>
  </si>
  <si>
    <t>Control Panel</t>
  </si>
  <si>
    <t>A0443</t>
  </si>
  <si>
    <t>Airframe fasteners</t>
  </si>
  <si>
    <t>A0446</t>
  </si>
  <si>
    <t>B0247</t>
  </si>
  <si>
    <t>B0447</t>
  </si>
  <si>
    <t>Side Panel</t>
  </si>
  <si>
    <t>B0479</t>
  </si>
  <si>
    <t>B0567</t>
  </si>
  <si>
    <t>Durrable Products</t>
  </si>
  <si>
    <t>A1234</t>
  </si>
  <si>
    <t>Gasket</t>
  </si>
  <si>
    <t>A1235</t>
  </si>
  <si>
    <t>A1344</t>
  </si>
  <si>
    <t>A1345</t>
  </si>
  <si>
    <t>A1346</t>
  </si>
  <si>
    <t>A1456</t>
  </si>
  <si>
    <t>A1457</t>
  </si>
  <si>
    <t>A1567</t>
  </si>
  <si>
    <t>B1234</t>
  </si>
  <si>
    <t>Pressure Gauge</t>
  </si>
  <si>
    <t>B1345</t>
  </si>
  <si>
    <t>B1468</t>
  </si>
  <si>
    <t>B1589</t>
  </si>
  <si>
    <t>Shielded Cable/ft.</t>
  </si>
  <si>
    <t>B1666</t>
  </si>
  <si>
    <t>Fast-Tie Aerospace</t>
  </si>
  <si>
    <t>B2333</t>
  </si>
  <si>
    <t>O-Ring</t>
  </si>
  <si>
    <t>B2345</t>
  </si>
  <si>
    <t>B2356</t>
  </si>
  <si>
    <t>B2367</t>
  </si>
  <si>
    <t>B2378</t>
  </si>
  <si>
    <t>B2498</t>
  </si>
  <si>
    <t>B2499</t>
  </si>
  <si>
    <t>B2511</t>
  </si>
  <si>
    <t>B2519</t>
  </si>
  <si>
    <t>B2528</t>
  </si>
  <si>
    <t>B2537</t>
  </si>
  <si>
    <t>B2566</t>
  </si>
  <si>
    <t>C0234</t>
  </si>
  <si>
    <t>Electrical Connector</t>
  </si>
  <si>
    <t>C0423</t>
  </si>
  <si>
    <t>C0433</t>
  </si>
  <si>
    <t>Hulkey Fasteners</t>
  </si>
  <si>
    <t>C1212</t>
  </si>
  <si>
    <t>C1313</t>
  </si>
  <si>
    <t>C2323</t>
  </si>
  <si>
    <t>C2929</t>
  </si>
  <si>
    <t>C3232</t>
  </si>
  <si>
    <t>C3434</t>
  </si>
  <si>
    <t>C4545</t>
  </si>
  <si>
    <t>C5656</t>
  </si>
  <si>
    <t>C6765</t>
  </si>
  <si>
    <t>C7875</t>
  </si>
  <si>
    <t>C8854</t>
  </si>
  <si>
    <t>C8989</t>
  </si>
  <si>
    <t>Hatch Decal</t>
  </si>
  <si>
    <t>D1212</t>
  </si>
  <si>
    <t>D2121</t>
  </si>
  <si>
    <t>D3232</t>
  </si>
  <si>
    <t>Manley Valve</t>
  </si>
  <si>
    <t>A2345</t>
  </si>
  <si>
    <t>A2356</t>
  </si>
  <si>
    <t>A2367</t>
  </si>
  <si>
    <t>Panel Decal</t>
  </si>
  <si>
    <t>A2378</t>
  </si>
  <si>
    <t>A9821</t>
  </si>
  <si>
    <t>A9842</t>
  </si>
  <si>
    <t>A9865</t>
  </si>
  <si>
    <t>A9876</t>
  </si>
  <si>
    <t>Door Decal</t>
  </si>
  <si>
    <t>C1111</t>
  </si>
  <si>
    <t>C2222</t>
  </si>
  <si>
    <t>C3333</t>
  </si>
  <si>
    <t>Machined Valve</t>
  </si>
  <si>
    <t>Pylon Accessories</t>
  </si>
  <si>
    <t>A9999</t>
  </si>
  <si>
    <t>B1111</t>
  </si>
  <si>
    <t>C2211</t>
  </si>
  <si>
    <t>D1111</t>
  </si>
  <si>
    <t>D3333</t>
  </si>
  <si>
    <t>Spacetime Technologies</t>
  </si>
  <si>
    <t>A0111</t>
  </si>
  <si>
    <t>A0533</t>
  </si>
  <si>
    <t>A0555</t>
  </si>
  <si>
    <t>A0622</t>
  </si>
  <si>
    <t>A0666</t>
  </si>
  <si>
    <t>A0777</t>
  </si>
  <si>
    <t>A1222</t>
  </si>
  <si>
    <t>A1444</t>
  </si>
  <si>
    <t>A1445</t>
  </si>
  <si>
    <t>A1449</t>
  </si>
  <si>
    <t>A3467</t>
  </si>
  <si>
    <t>A5689</t>
  </si>
  <si>
    <t>Steelpin Inc.</t>
  </si>
  <si>
    <t>A0115</t>
  </si>
  <si>
    <t>A0123</t>
  </si>
  <si>
    <t>A0204</t>
  </si>
  <si>
    <t>A0205</t>
  </si>
  <si>
    <t>A0207</t>
  </si>
  <si>
    <t>B0445</t>
  </si>
  <si>
    <t>B3022</t>
  </si>
  <si>
    <t>B3041</t>
  </si>
  <si>
    <t>B3042</t>
  </si>
  <si>
    <t>B3111</t>
  </si>
  <si>
    <t>B3222</t>
  </si>
  <si>
    <t>B3333</t>
  </si>
  <si>
    <t>C0456</t>
  </si>
  <si>
    <t>C0467</t>
  </si>
  <si>
    <t>C0589</t>
  </si>
  <si>
    <t>Minimum Quantity</t>
  </si>
  <si>
    <t>Maximum Quantity</t>
  </si>
  <si>
    <t>Total Order Costs</t>
  </si>
  <si>
    <t>Avaerage Number of A/P Months</t>
  </si>
  <si>
    <t>Number of Purchase Orders</t>
  </si>
  <si>
    <t>Number of O-Ring Orders</t>
  </si>
  <si>
    <t>Number of A/P Terms &lt; 30</t>
  </si>
  <si>
    <t xml:space="preserve">Order Size </t>
  </si>
  <si>
    <t>OrderSize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</si>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</sst>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4" fontId="0" fillId="0" borderId="0" xfId="2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4" fontId="0" fillId="0" borderId="0" xfId="2" quotePrefix="1" applyFont="1" applyBorder="1" applyAlignment="1">
      <alignment horizontal="right"/>
    </xf>
    <xf numFmtId="44" fontId="3" fillId="0" borderId="0" xfId="2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/>
    <xf numFmtId="44" fontId="0" fillId="0" borderId="0" xfId="0" applyNumberFormat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2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'Chapter 3  Frequency'!$B$1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'Chapter 3  Frequency'!$A$2:$A$14</c:f>
              <c:strCache>
                <c:ptCount val="13"/>
                <c:pt idx="0">
                  <c:v>Airframe fasteners</c:v>
                </c:pt>
                <c:pt idx="1">
                  <c:v>Bolt-nut package</c:v>
                </c:pt>
                <c:pt idx="2">
                  <c:v>Control Panel</c:v>
                </c:pt>
                <c:pt idx="3">
                  <c:v>Door Decal</c:v>
                </c:pt>
                <c:pt idx="4">
                  <c:v>Electrical Connector</c:v>
                </c:pt>
                <c:pt idx="5">
                  <c:v>Gasket</c:v>
                </c:pt>
                <c:pt idx="6">
                  <c:v>Hatch Decal</c:v>
                </c:pt>
                <c:pt idx="7">
                  <c:v>Machined Valve</c:v>
                </c:pt>
                <c:pt idx="8">
                  <c:v>O-Ring</c:v>
                </c:pt>
                <c:pt idx="9">
                  <c:v>Panel Decal</c:v>
                </c:pt>
                <c:pt idx="10">
                  <c:v>Pressure Gauge</c:v>
                </c:pt>
                <c:pt idx="11">
                  <c:v>Shielded Cable/ft.</c:v>
                </c:pt>
                <c:pt idx="12">
                  <c:v>Side Panel</c:v>
                </c:pt>
              </c:strCache>
            </c:strRef>
          </c:cat>
          <c:val>
            <c:numRef>
              <c:f>'Chapter 3  Frequency'!$B$2:$B$14</c:f>
              <c:numCache>
                <c:formatCode>General</c:formatCode>
                <c:ptCount val="13"/>
                <c:pt idx="0">
                  <c:v>14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10</c:v>
                </c:pt>
                <c:pt idx="6">
                  <c:v>2</c:v>
                </c:pt>
                <c:pt idx="7">
                  <c:v>4</c:v>
                </c:pt>
                <c:pt idx="8">
                  <c:v>12</c:v>
                </c:pt>
                <c:pt idx="9">
                  <c:v>1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04640"/>
        <c:axId val="159598080"/>
      </c:barChart>
      <c:catAx>
        <c:axId val="15230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98080"/>
        <c:crosses val="autoZero"/>
        <c:auto val="1"/>
        <c:lblAlgn val="ctr"/>
        <c:lblOffset val="100"/>
        <c:noMultiLvlLbl val="0"/>
      </c:catAx>
      <c:valAx>
        <c:axId val="15959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30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97</xdr:row>
      <xdr:rowOff>171451</xdr:rowOff>
    </xdr:from>
    <xdr:to>
      <xdr:col>4</xdr:col>
      <xdr:colOff>542925</xdr:colOff>
      <xdr:row>107</xdr:row>
      <xdr:rowOff>19051</xdr:rowOff>
    </xdr:to>
    <xdr:sp macro="" textlink="">
      <xdr:nvSpPr>
        <xdr:cNvPr id="2" name="TextBox 1"/>
        <xdr:cNvSpPr txBox="1"/>
      </xdr:nvSpPr>
      <xdr:spPr>
        <a:xfrm>
          <a:off x="2714625" y="18630901"/>
          <a:ext cx="2352675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=MIN(F4:F97)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=MAX(F4:F97)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=SUM(G4:G97)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=AVERAGE(H4:H97)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=COUNTA(B4:B97)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=COUNTIF(D4:D97,"=O-Ring")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=COUNTIF(H4:H97,"&lt;30")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=IF(F4&gt;=10000,"Large,"Small")</a:t>
          </a:r>
        </a:p>
        <a:p>
          <a:r>
            <a:rPr lang="en-US" sz="1200"/>
            <a:t>=MATCH(1369,$C$4:$C$97,0)</a:t>
          </a:r>
        </a:p>
      </xdr:txBody>
    </xdr:sp>
    <xdr:clientData/>
  </xdr:twoCellAnchor>
  <xdr:twoCellAnchor>
    <xdr:from>
      <xdr:col>11</xdr:col>
      <xdr:colOff>9524</xdr:colOff>
      <xdr:row>3</xdr:row>
      <xdr:rowOff>28575</xdr:rowOff>
    </xdr:from>
    <xdr:to>
      <xdr:col>14</xdr:col>
      <xdr:colOff>266700</xdr:colOff>
      <xdr:row>5</xdr:row>
      <xdr:rowOff>19050</xdr:rowOff>
    </xdr:to>
    <xdr:sp macro="" textlink="">
      <xdr:nvSpPr>
        <xdr:cNvPr id="3" name="TextBox 2"/>
        <xdr:cNvSpPr txBox="1"/>
      </xdr:nvSpPr>
      <xdr:spPr>
        <a:xfrm>
          <a:off x="10439399" y="571500"/>
          <a:ext cx="202882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=IF(F$&gt;=10000,"Large","Small")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185736</xdr:rowOff>
    </xdr:from>
    <xdr:to>
      <xdr:col>12</xdr:col>
      <xdr:colOff>104775</xdr:colOff>
      <xdr:row>18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D3" sqref="D3"/>
    </sheetView>
  </sheetViews>
  <sheetFormatPr defaultColWidth="8.85546875" defaultRowHeight="15" x14ac:dyDescent="0.25"/>
  <cols>
    <col min="1" max="1" width="30.85546875" bestFit="1" customWidth="1"/>
    <col min="2" max="2" width="9.85546875" bestFit="1" customWidth="1"/>
    <col min="3" max="3" width="8.7109375" bestFit="1" customWidth="1"/>
    <col min="4" max="4" width="18.42578125" bestFit="1" customWidth="1"/>
    <col min="5" max="5" width="9.5703125" bestFit="1" customWidth="1"/>
    <col min="6" max="6" width="8.7109375" bestFit="1" customWidth="1"/>
    <col min="7" max="7" width="14.28515625" bestFit="1" customWidth="1"/>
    <col min="8" max="8" width="19.140625" bestFit="1" customWidth="1"/>
    <col min="9" max="9" width="11.140625" bestFit="1" customWidth="1"/>
    <col min="10" max="10" width="12" bestFit="1" customWidth="1"/>
    <col min="11" max="11" width="13.7109375" bestFit="1" customWidth="1"/>
  </cols>
  <sheetData>
    <row r="1" spans="1:12" ht="12" customHeight="1" x14ac:dyDescent="0.25">
      <c r="A1" s="1" t="s">
        <v>0</v>
      </c>
    </row>
    <row r="2" spans="1:12" x14ac:dyDescent="0.25">
      <c r="K2" s="1"/>
    </row>
    <row r="3" spans="1:12" ht="15.7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133</v>
      </c>
      <c r="L3" s="3"/>
    </row>
    <row r="4" spans="1:12" ht="15.75" thickTop="1" x14ac:dyDescent="0.25">
      <c r="A4" s="4" t="s">
        <v>11</v>
      </c>
      <c r="B4" s="5" t="s">
        <v>12</v>
      </c>
      <c r="C4" s="6">
        <v>4224</v>
      </c>
      <c r="D4" s="7" t="s">
        <v>13</v>
      </c>
      <c r="E4" s="8">
        <v>3.95</v>
      </c>
      <c r="F4" s="9">
        <v>4500</v>
      </c>
      <c r="G4" s="8">
        <f t="shared" ref="G4:G67" si="0">E4*F4</f>
        <v>17775</v>
      </c>
      <c r="H4" s="10">
        <v>30</v>
      </c>
      <c r="I4" s="11">
        <v>40831</v>
      </c>
      <c r="J4" s="11">
        <v>40836</v>
      </c>
    </row>
    <row r="5" spans="1:12" x14ac:dyDescent="0.25">
      <c r="A5" s="4" t="s">
        <v>11</v>
      </c>
      <c r="B5" s="5" t="s">
        <v>14</v>
      </c>
      <c r="C5" s="5">
        <v>5417</v>
      </c>
      <c r="D5" s="4" t="s">
        <v>15</v>
      </c>
      <c r="E5" s="12">
        <v>255</v>
      </c>
      <c r="F5" s="9">
        <v>500</v>
      </c>
      <c r="G5" s="8">
        <f t="shared" si="0"/>
        <v>127500</v>
      </c>
      <c r="H5" s="10">
        <v>30</v>
      </c>
      <c r="I5" s="11">
        <v>40836</v>
      </c>
      <c r="J5" s="11">
        <v>40843</v>
      </c>
    </row>
    <row r="6" spans="1:12" x14ac:dyDescent="0.25">
      <c r="A6" s="4" t="s">
        <v>11</v>
      </c>
      <c r="B6" s="5" t="s">
        <v>16</v>
      </c>
      <c r="C6" s="6">
        <v>1243</v>
      </c>
      <c r="D6" s="7" t="s">
        <v>17</v>
      </c>
      <c r="E6" s="8">
        <v>4.25</v>
      </c>
      <c r="F6" s="9">
        <v>10000</v>
      </c>
      <c r="G6" s="13">
        <f t="shared" si="0"/>
        <v>42500</v>
      </c>
      <c r="H6" s="10">
        <v>30</v>
      </c>
      <c r="I6" s="11">
        <v>40763</v>
      </c>
      <c r="J6" s="11">
        <v>40769</v>
      </c>
    </row>
    <row r="7" spans="1:12" x14ac:dyDescent="0.25">
      <c r="A7" s="4" t="s">
        <v>11</v>
      </c>
      <c r="B7" s="5" t="s">
        <v>18</v>
      </c>
      <c r="C7" s="5">
        <v>5417</v>
      </c>
      <c r="D7" s="4" t="s">
        <v>15</v>
      </c>
      <c r="E7" s="8">
        <v>255</v>
      </c>
      <c r="F7" s="9">
        <v>406</v>
      </c>
      <c r="G7" s="8">
        <f t="shared" si="0"/>
        <v>103530</v>
      </c>
      <c r="H7" s="10">
        <v>30</v>
      </c>
      <c r="I7" s="11">
        <v>40787</v>
      </c>
      <c r="J7" s="11">
        <v>40796</v>
      </c>
    </row>
    <row r="8" spans="1:12" x14ac:dyDescent="0.25">
      <c r="A8" s="4" t="s">
        <v>11</v>
      </c>
      <c r="B8" s="5" t="s">
        <v>19</v>
      </c>
      <c r="C8" s="6">
        <v>1243</v>
      </c>
      <c r="D8" s="7" t="s">
        <v>17</v>
      </c>
      <c r="E8" s="8">
        <v>4.25</v>
      </c>
      <c r="F8" s="9">
        <v>9000</v>
      </c>
      <c r="G8" s="13">
        <f t="shared" si="0"/>
        <v>38250</v>
      </c>
      <c r="H8" s="10">
        <v>30</v>
      </c>
      <c r="I8" s="11">
        <v>40791</v>
      </c>
      <c r="J8" s="11">
        <v>40798</v>
      </c>
    </row>
    <row r="9" spans="1:12" x14ac:dyDescent="0.25">
      <c r="A9" s="4" t="s">
        <v>11</v>
      </c>
      <c r="B9" s="5" t="s">
        <v>20</v>
      </c>
      <c r="C9" s="5">
        <v>5634</v>
      </c>
      <c r="D9" s="4" t="s">
        <v>21</v>
      </c>
      <c r="E9" s="8">
        <v>185</v>
      </c>
      <c r="F9" s="9">
        <v>150</v>
      </c>
      <c r="G9" s="8">
        <f t="shared" si="0"/>
        <v>27750</v>
      </c>
      <c r="H9" s="10">
        <v>30</v>
      </c>
      <c r="I9" s="11">
        <v>40841</v>
      </c>
      <c r="J9" s="11">
        <v>40850</v>
      </c>
    </row>
    <row r="10" spans="1:12" x14ac:dyDescent="0.25">
      <c r="A10" s="4" t="s">
        <v>11</v>
      </c>
      <c r="B10" s="5" t="s">
        <v>22</v>
      </c>
      <c r="C10" s="5">
        <v>5634</v>
      </c>
      <c r="D10" s="4" t="s">
        <v>21</v>
      </c>
      <c r="E10" s="8">
        <v>185</v>
      </c>
      <c r="F10" s="9">
        <v>140</v>
      </c>
      <c r="G10" s="8">
        <f t="shared" si="0"/>
        <v>25900</v>
      </c>
      <c r="H10" s="10">
        <v>30</v>
      </c>
      <c r="I10" s="11">
        <v>40845</v>
      </c>
      <c r="J10" s="11">
        <v>40851</v>
      </c>
    </row>
    <row r="11" spans="1:12" x14ac:dyDescent="0.25">
      <c r="A11" s="4" t="s">
        <v>11</v>
      </c>
      <c r="B11" s="5" t="s">
        <v>23</v>
      </c>
      <c r="C11" s="6">
        <v>1243</v>
      </c>
      <c r="D11" s="7" t="s">
        <v>17</v>
      </c>
      <c r="E11" s="8">
        <v>4.25</v>
      </c>
      <c r="F11" s="9">
        <v>10500</v>
      </c>
      <c r="G11" s="13">
        <f t="shared" si="0"/>
        <v>44625</v>
      </c>
      <c r="H11" s="10">
        <v>30</v>
      </c>
      <c r="I11" s="11">
        <v>40826</v>
      </c>
      <c r="J11" s="11">
        <v>40833</v>
      </c>
    </row>
    <row r="12" spans="1:12" x14ac:dyDescent="0.25">
      <c r="A12" s="7" t="s">
        <v>24</v>
      </c>
      <c r="B12" s="6" t="s">
        <v>25</v>
      </c>
      <c r="C12" s="6">
        <v>9399</v>
      </c>
      <c r="D12" s="7" t="s">
        <v>26</v>
      </c>
      <c r="E12" s="13">
        <v>3.65</v>
      </c>
      <c r="F12" s="14">
        <v>1250</v>
      </c>
      <c r="G12" s="13">
        <f t="shared" si="0"/>
        <v>4562.5</v>
      </c>
      <c r="H12" s="15">
        <v>45</v>
      </c>
      <c r="I12" s="16">
        <v>40817</v>
      </c>
      <c r="J12" s="16">
        <v>40822</v>
      </c>
    </row>
    <row r="13" spans="1:12" x14ac:dyDescent="0.25">
      <c r="A13" s="7" t="s">
        <v>24</v>
      </c>
      <c r="B13" s="6" t="s">
        <v>27</v>
      </c>
      <c r="C13" s="6">
        <v>9399</v>
      </c>
      <c r="D13" s="7" t="s">
        <v>26</v>
      </c>
      <c r="E13" s="13">
        <v>3.65</v>
      </c>
      <c r="F13" s="14">
        <v>1450</v>
      </c>
      <c r="G13" s="13">
        <f t="shared" si="0"/>
        <v>5292.5</v>
      </c>
      <c r="H13" s="15">
        <v>45</v>
      </c>
      <c r="I13" s="16">
        <v>40819</v>
      </c>
      <c r="J13" s="16">
        <v>40824</v>
      </c>
    </row>
    <row r="14" spans="1:12" x14ac:dyDescent="0.25">
      <c r="A14" s="17" t="s">
        <v>24</v>
      </c>
      <c r="B14" s="5" t="s">
        <v>28</v>
      </c>
      <c r="C14" s="5">
        <v>5454</v>
      </c>
      <c r="D14" s="4" t="s">
        <v>15</v>
      </c>
      <c r="E14" s="8">
        <v>220</v>
      </c>
      <c r="F14" s="9">
        <v>550</v>
      </c>
      <c r="G14" s="8">
        <f t="shared" si="0"/>
        <v>121000</v>
      </c>
      <c r="H14" s="15">
        <v>45</v>
      </c>
      <c r="I14" s="11">
        <v>40825</v>
      </c>
      <c r="J14" s="11">
        <v>40830</v>
      </c>
    </row>
    <row r="15" spans="1:12" x14ac:dyDescent="0.25">
      <c r="A15" s="7" t="s">
        <v>24</v>
      </c>
      <c r="B15" s="6" t="s">
        <v>29</v>
      </c>
      <c r="C15" s="6">
        <v>9399</v>
      </c>
      <c r="D15" s="7" t="s">
        <v>26</v>
      </c>
      <c r="E15" s="13">
        <v>3.65</v>
      </c>
      <c r="F15" s="14">
        <v>1470</v>
      </c>
      <c r="G15" s="13">
        <f t="shared" si="0"/>
        <v>5365.5</v>
      </c>
      <c r="H15" s="15">
        <v>45</v>
      </c>
      <c r="I15" s="16">
        <v>40823</v>
      </c>
      <c r="J15" s="16">
        <v>40828</v>
      </c>
    </row>
    <row r="16" spans="1:12" x14ac:dyDescent="0.25">
      <c r="A16" s="7" t="s">
        <v>24</v>
      </c>
      <c r="B16" s="6" t="s">
        <v>30</v>
      </c>
      <c r="C16" s="6">
        <v>9399</v>
      </c>
      <c r="D16" s="7" t="s">
        <v>26</v>
      </c>
      <c r="E16" s="13">
        <v>3.65</v>
      </c>
      <c r="F16" s="14">
        <v>1985</v>
      </c>
      <c r="G16" s="13">
        <f t="shared" si="0"/>
        <v>7245.25</v>
      </c>
      <c r="H16" s="15">
        <v>45</v>
      </c>
      <c r="I16" s="16">
        <v>40821</v>
      </c>
      <c r="J16" s="16">
        <v>40827</v>
      </c>
    </row>
    <row r="17" spans="1:10" x14ac:dyDescent="0.25">
      <c r="A17" s="17" t="s">
        <v>24</v>
      </c>
      <c r="B17" s="5" t="s">
        <v>31</v>
      </c>
      <c r="C17" s="5">
        <v>5454</v>
      </c>
      <c r="D17" s="4" t="s">
        <v>15</v>
      </c>
      <c r="E17" s="8">
        <v>220</v>
      </c>
      <c r="F17" s="9">
        <v>500</v>
      </c>
      <c r="G17" s="8">
        <f t="shared" si="0"/>
        <v>110000</v>
      </c>
      <c r="H17" s="15">
        <v>45</v>
      </c>
      <c r="I17" s="11">
        <v>40831</v>
      </c>
      <c r="J17" s="11">
        <v>40836</v>
      </c>
    </row>
    <row r="18" spans="1:10" x14ac:dyDescent="0.25">
      <c r="A18" s="17" t="s">
        <v>24</v>
      </c>
      <c r="B18" s="5" t="s">
        <v>32</v>
      </c>
      <c r="C18" s="6">
        <v>4569</v>
      </c>
      <c r="D18" s="7" t="s">
        <v>13</v>
      </c>
      <c r="E18" s="8">
        <v>3.5</v>
      </c>
      <c r="F18" s="9">
        <v>3900</v>
      </c>
      <c r="G18" s="8">
        <f t="shared" si="0"/>
        <v>13650</v>
      </c>
      <c r="H18" s="15">
        <v>45</v>
      </c>
      <c r="I18" s="11">
        <v>40821</v>
      </c>
      <c r="J18" s="11">
        <v>40826</v>
      </c>
    </row>
    <row r="19" spans="1:10" x14ac:dyDescent="0.25">
      <c r="A19" s="17" t="s">
        <v>24</v>
      </c>
      <c r="B19" s="5" t="s">
        <v>33</v>
      </c>
      <c r="C19" s="6">
        <v>1369</v>
      </c>
      <c r="D19" s="7" t="s">
        <v>17</v>
      </c>
      <c r="E19" s="8">
        <v>4.2</v>
      </c>
      <c r="F19" s="9">
        <v>15000</v>
      </c>
      <c r="G19" s="13">
        <f t="shared" si="0"/>
        <v>63000</v>
      </c>
      <c r="H19" s="15">
        <v>45</v>
      </c>
      <c r="I19" s="11">
        <v>40811</v>
      </c>
      <c r="J19" s="11">
        <v>40816</v>
      </c>
    </row>
    <row r="20" spans="1:10" x14ac:dyDescent="0.25">
      <c r="A20" s="17" t="s">
        <v>24</v>
      </c>
      <c r="B20" s="5" t="s">
        <v>34</v>
      </c>
      <c r="C20" s="5">
        <v>7258</v>
      </c>
      <c r="D20" s="4" t="s">
        <v>35</v>
      </c>
      <c r="E20" s="8">
        <v>90</v>
      </c>
      <c r="F20" s="9">
        <v>100</v>
      </c>
      <c r="G20" s="8">
        <f t="shared" si="0"/>
        <v>9000</v>
      </c>
      <c r="H20" s="15">
        <v>45</v>
      </c>
      <c r="I20" s="11">
        <v>40780</v>
      </c>
      <c r="J20" s="11">
        <v>40783</v>
      </c>
    </row>
    <row r="21" spans="1:10" x14ac:dyDescent="0.25">
      <c r="A21" s="17" t="s">
        <v>24</v>
      </c>
      <c r="B21" s="5" t="s">
        <v>36</v>
      </c>
      <c r="C21" s="5">
        <v>7258</v>
      </c>
      <c r="D21" s="4" t="s">
        <v>35</v>
      </c>
      <c r="E21" s="8">
        <v>90</v>
      </c>
      <c r="F21" s="9">
        <v>120</v>
      </c>
      <c r="G21" s="8">
        <f t="shared" si="0"/>
        <v>10800</v>
      </c>
      <c r="H21" s="15">
        <v>45</v>
      </c>
      <c r="I21" s="11">
        <v>40791</v>
      </c>
      <c r="J21" s="11">
        <v>40795</v>
      </c>
    </row>
    <row r="22" spans="1:10" x14ac:dyDescent="0.25">
      <c r="A22" s="17" t="s">
        <v>24</v>
      </c>
      <c r="B22" s="5" t="s">
        <v>37</v>
      </c>
      <c r="C22" s="6">
        <v>1369</v>
      </c>
      <c r="D22" s="7" t="s">
        <v>17</v>
      </c>
      <c r="E22" s="8">
        <v>4.2</v>
      </c>
      <c r="F22" s="9">
        <v>14000</v>
      </c>
      <c r="G22" s="13">
        <f t="shared" si="0"/>
        <v>58800</v>
      </c>
      <c r="H22" s="15">
        <v>45</v>
      </c>
      <c r="I22" s="11">
        <v>40813</v>
      </c>
      <c r="J22" s="11">
        <v>40819</v>
      </c>
    </row>
    <row r="23" spans="1:10" x14ac:dyDescent="0.25">
      <c r="A23" s="17" t="s">
        <v>24</v>
      </c>
      <c r="B23" s="5" t="s">
        <v>38</v>
      </c>
      <c r="C23" s="5">
        <v>5275</v>
      </c>
      <c r="D23" s="4" t="s">
        <v>39</v>
      </c>
      <c r="E23" s="8">
        <v>1</v>
      </c>
      <c r="F23" s="9">
        <v>25000</v>
      </c>
      <c r="G23" s="8">
        <f t="shared" si="0"/>
        <v>25000</v>
      </c>
      <c r="H23" s="15">
        <v>45</v>
      </c>
      <c r="I23" s="11">
        <v>40841</v>
      </c>
      <c r="J23" s="11">
        <v>40846</v>
      </c>
    </row>
    <row r="24" spans="1:10" x14ac:dyDescent="0.25">
      <c r="A24" s="17" t="s">
        <v>24</v>
      </c>
      <c r="B24" s="5" t="s">
        <v>40</v>
      </c>
      <c r="C24" s="6">
        <v>1369</v>
      </c>
      <c r="D24" s="7" t="s">
        <v>17</v>
      </c>
      <c r="E24" s="8">
        <v>4.2</v>
      </c>
      <c r="F24" s="9">
        <v>10000</v>
      </c>
      <c r="G24" s="13">
        <f t="shared" si="0"/>
        <v>42000</v>
      </c>
      <c r="H24" s="15">
        <v>45</v>
      </c>
      <c r="I24" s="11">
        <v>40815</v>
      </c>
      <c r="J24" s="11">
        <v>40820</v>
      </c>
    </row>
    <row r="25" spans="1:10" x14ac:dyDescent="0.25">
      <c r="A25" s="7" t="s">
        <v>41</v>
      </c>
      <c r="B25" s="6" t="s">
        <v>42</v>
      </c>
      <c r="C25" s="6">
        <v>6321</v>
      </c>
      <c r="D25" s="7" t="s">
        <v>43</v>
      </c>
      <c r="E25" s="13">
        <v>2.4500000000000002</v>
      </c>
      <c r="F25" s="14">
        <v>1300</v>
      </c>
      <c r="G25" s="13">
        <f t="shared" si="0"/>
        <v>3185.0000000000005</v>
      </c>
      <c r="H25" s="10">
        <v>30</v>
      </c>
      <c r="I25" s="16">
        <v>40780</v>
      </c>
      <c r="J25" s="16">
        <v>40790</v>
      </c>
    </row>
    <row r="26" spans="1:10" x14ac:dyDescent="0.25">
      <c r="A26" s="7" t="s">
        <v>41</v>
      </c>
      <c r="B26" s="6" t="s">
        <v>44</v>
      </c>
      <c r="C26" s="6">
        <v>6321</v>
      </c>
      <c r="D26" s="7" t="s">
        <v>43</v>
      </c>
      <c r="E26" s="13">
        <v>2.4500000000000002</v>
      </c>
      <c r="F26" s="14">
        <v>1200</v>
      </c>
      <c r="G26" s="13">
        <f t="shared" si="0"/>
        <v>2940</v>
      </c>
      <c r="H26" s="10">
        <v>30</v>
      </c>
      <c r="I26" s="16">
        <v>40798</v>
      </c>
      <c r="J26" s="16">
        <v>40809</v>
      </c>
    </row>
    <row r="27" spans="1:10" x14ac:dyDescent="0.25">
      <c r="A27" s="7" t="s">
        <v>41</v>
      </c>
      <c r="B27" s="6" t="s">
        <v>45</v>
      </c>
      <c r="C27" s="6">
        <v>6321</v>
      </c>
      <c r="D27" s="7" t="s">
        <v>43</v>
      </c>
      <c r="E27" s="13">
        <v>2.4500000000000002</v>
      </c>
      <c r="F27" s="14">
        <v>2500</v>
      </c>
      <c r="G27" s="13">
        <f t="shared" si="0"/>
        <v>6125</v>
      </c>
      <c r="H27" s="10">
        <v>30</v>
      </c>
      <c r="I27" s="16">
        <v>40811</v>
      </c>
      <c r="J27" s="16">
        <v>40820</v>
      </c>
    </row>
    <row r="28" spans="1:10" x14ac:dyDescent="0.25">
      <c r="A28" s="7" t="s">
        <v>41</v>
      </c>
      <c r="B28" s="6" t="s">
        <v>46</v>
      </c>
      <c r="C28" s="6">
        <v>6321</v>
      </c>
      <c r="D28" s="7" t="s">
        <v>43</v>
      </c>
      <c r="E28" s="13">
        <v>2.4500000000000002</v>
      </c>
      <c r="F28" s="14">
        <v>1250</v>
      </c>
      <c r="G28" s="13">
        <f t="shared" si="0"/>
        <v>3062.5</v>
      </c>
      <c r="H28" s="10">
        <v>30</v>
      </c>
      <c r="I28" s="16">
        <v>40828</v>
      </c>
      <c r="J28" s="16">
        <v>40837</v>
      </c>
    </row>
    <row r="29" spans="1:10" x14ac:dyDescent="0.25">
      <c r="A29" s="7" t="s">
        <v>41</v>
      </c>
      <c r="B29" s="6" t="s">
        <v>47</v>
      </c>
      <c r="C29" s="6">
        <v>6321</v>
      </c>
      <c r="D29" s="7" t="s">
        <v>43</v>
      </c>
      <c r="E29" s="13">
        <v>2.4500000000000002</v>
      </c>
      <c r="F29" s="14">
        <v>1500</v>
      </c>
      <c r="G29" s="13">
        <f t="shared" si="0"/>
        <v>3675.0000000000005</v>
      </c>
      <c r="H29" s="10">
        <v>30</v>
      </c>
      <c r="I29" s="16">
        <v>40841</v>
      </c>
      <c r="J29" s="16">
        <v>40849</v>
      </c>
    </row>
    <row r="30" spans="1:10" x14ac:dyDescent="0.25">
      <c r="A30" s="4" t="s">
        <v>41</v>
      </c>
      <c r="B30" s="5" t="s">
        <v>48</v>
      </c>
      <c r="C30" s="5">
        <v>5689</v>
      </c>
      <c r="D30" s="4" t="s">
        <v>21</v>
      </c>
      <c r="E30" s="8">
        <v>175</v>
      </c>
      <c r="F30" s="9">
        <v>150</v>
      </c>
      <c r="G30" s="8">
        <f t="shared" si="0"/>
        <v>26250</v>
      </c>
      <c r="H30" s="10">
        <v>30</v>
      </c>
      <c r="I30" s="11">
        <v>40848</v>
      </c>
      <c r="J30" s="11">
        <v>40856</v>
      </c>
    </row>
    <row r="31" spans="1:10" x14ac:dyDescent="0.25">
      <c r="A31" s="4" t="s">
        <v>41</v>
      </c>
      <c r="B31" s="5" t="s">
        <v>49</v>
      </c>
      <c r="C31" s="5">
        <v>7268</v>
      </c>
      <c r="D31" s="4" t="s">
        <v>35</v>
      </c>
      <c r="E31" s="8">
        <v>95</v>
      </c>
      <c r="F31" s="9">
        <v>110</v>
      </c>
      <c r="G31" s="8">
        <f t="shared" si="0"/>
        <v>10450</v>
      </c>
      <c r="H31" s="10">
        <v>30</v>
      </c>
      <c r="I31" s="11">
        <v>40848</v>
      </c>
      <c r="J31" s="11">
        <v>40859</v>
      </c>
    </row>
    <row r="32" spans="1:10" x14ac:dyDescent="0.25">
      <c r="A32" s="4" t="s">
        <v>41</v>
      </c>
      <c r="B32" s="5" t="s">
        <v>50</v>
      </c>
      <c r="C32" s="5">
        <v>7268</v>
      </c>
      <c r="D32" s="4" t="s">
        <v>35</v>
      </c>
      <c r="E32" s="8">
        <v>95</v>
      </c>
      <c r="F32" s="9">
        <v>105</v>
      </c>
      <c r="G32" s="8">
        <f t="shared" si="0"/>
        <v>9975</v>
      </c>
      <c r="H32" s="10">
        <v>30</v>
      </c>
      <c r="I32" s="11">
        <v>40852</v>
      </c>
      <c r="J32" s="11">
        <v>40863</v>
      </c>
    </row>
    <row r="33" spans="1:10" x14ac:dyDescent="0.25">
      <c r="A33" s="4" t="s">
        <v>41</v>
      </c>
      <c r="B33" s="5" t="s">
        <v>51</v>
      </c>
      <c r="C33" s="5">
        <v>5462</v>
      </c>
      <c r="D33" s="4" t="s">
        <v>39</v>
      </c>
      <c r="E33" s="8">
        <v>1.05</v>
      </c>
      <c r="F33" s="9">
        <v>22500</v>
      </c>
      <c r="G33" s="8">
        <f t="shared" si="0"/>
        <v>23625</v>
      </c>
      <c r="H33" s="10">
        <v>30</v>
      </c>
      <c r="I33" s="11">
        <v>40775</v>
      </c>
      <c r="J33" s="11">
        <v>40781</v>
      </c>
    </row>
    <row r="34" spans="1:10" x14ac:dyDescent="0.25">
      <c r="A34" s="4" t="s">
        <v>41</v>
      </c>
      <c r="B34" s="5" t="s">
        <v>52</v>
      </c>
      <c r="C34" s="5">
        <v>5689</v>
      </c>
      <c r="D34" s="4" t="s">
        <v>21</v>
      </c>
      <c r="E34" s="8">
        <v>175</v>
      </c>
      <c r="F34" s="9">
        <v>175</v>
      </c>
      <c r="G34" s="8">
        <f t="shared" si="0"/>
        <v>30625</v>
      </c>
      <c r="H34" s="10">
        <v>30</v>
      </c>
      <c r="I34" s="11">
        <v>40852</v>
      </c>
      <c r="J34" s="11">
        <v>40862</v>
      </c>
    </row>
    <row r="35" spans="1:10" x14ac:dyDescent="0.25">
      <c r="A35" s="4" t="s">
        <v>41</v>
      </c>
      <c r="B35" s="5" t="s">
        <v>53</v>
      </c>
      <c r="C35" s="5">
        <v>5462</v>
      </c>
      <c r="D35" s="4" t="s">
        <v>39</v>
      </c>
      <c r="E35" s="8">
        <v>1.05</v>
      </c>
      <c r="F35" s="9">
        <v>21500</v>
      </c>
      <c r="G35" s="8">
        <f t="shared" si="0"/>
        <v>22575</v>
      </c>
      <c r="H35" s="10">
        <v>30</v>
      </c>
      <c r="I35" s="11">
        <v>40770</v>
      </c>
      <c r="J35" s="11">
        <v>40777</v>
      </c>
    </row>
    <row r="36" spans="1:10" x14ac:dyDescent="0.25">
      <c r="A36" s="4" t="s">
        <v>41</v>
      </c>
      <c r="B36" s="5" t="s">
        <v>54</v>
      </c>
      <c r="C36" s="5">
        <v>5462</v>
      </c>
      <c r="D36" s="4" t="s">
        <v>39</v>
      </c>
      <c r="E36" s="8">
        <v>1.05</v>
      </c>
      <c r="F36" s="9">
        <v>23000</v>
      </c>
      <c r="G36" s="8">
        <f t="shared" si="0"/>
        <v>24150</v>
      </c>
      <c r="H36" s="10">
        <v>30</v>
      </c>
      <c r="I36" s="11">
        <v>40765</v>
      </c>
      <c r="J36" s="11">
        <v>40770</v>
      </c>
    </row>
    <row r="37" spans="1:10" x14ac:dyDescent="0.25">
      <c r="A37" s="4" t="s">
        <v>41</v>
      </c>
      <c r="B37" s="5" t="s">
        <v>55</v>
      </c>
      <c r="C37" s="5">
        <v>5166</v>
      </c>
      <c r="D37" s="4" t="s">
        <v>56</v>
      </c>
      <c r="E37" s="8">
        <v>1.25</v>
      </c>
      <c r="F37" s="9">
        <v>5650</v>
      </c>
      <c r="G37" s="8">
        <f t="shared" si="0"/>
        <v>7062.5</v>
      </c>
      <c r="H37" s="10">
        <v>30</v>
      </c>
      <c r="I37" s="11">
        <v>40817</v>
      </c>
      <c r="J37" s="11">
        <v>40822</v>
      </c>
    </row>
    <row r="38" spans="1:10" x14ac:dyDescent="0.25">
      <c r="A38" s="4" t="s">
        <v>41</v>
      </c>
      <c r="B38" s="5" t="s">
        <v>57</v>
      </c>
      <c r="C38" s="5">
        <v>5689</v>
      </c>
      <c r="D38" s="4" t="s">
        <v>21</v>
      </c>
      <c r="E38" s="8">
        <v>175</v>
      </c>
      <c r="F38" s="9">
        <v>155</v>
      </c>
      <c r="G38" s="8">
        <f t="shared" si="0"/>
        <v>27125</v>
      </c>
      <c r="H38" s="10">
        <v>30</v>
      </c>
      <c r="I38" s="11">
        <v>40841</v>
      </c>
      <c r="J38" s="11">
        <v>40850</v>
      </c>
    </row>
    <row r="39" spans="1:10" x14ac:dyDescent="0.25">
      <c r="A39" s="4" t="s">
        <v>41</v>
      </c>
      <c r="B39" s="5" t="s">
        <v>58</v>
      </c>
      <c r="C39" s="5">
        <v>5462</v>
      </c>
      <c r="D39" s="4" t="s">
        <v>39</v>
      </c>
      <c r="E39" s="8">
        <v>1.05</v>
      </c>
      <c r="F39" s="9">
        <v>22500</v>
      </c>
      <c r="G39" s="8">
        <f t="shared" si="0"/>
        <v>23625</v>
      </c>
      <c r="H39" s="10">
        <v>30</v>
      </c>
      <c r="I39" s="11">
        <v>40780</v>
      </c>
      <c r="J39" s="11">
        <v>40788</v>
      </c>
    </row>
    <row r="40" spans="1:10" x14ac:dyDescent="0.25">
      <c r="A40" s="7" t="s">
        <v>59</v>
      </c>
      <c r="B40" s="6" t="s">
        <v>60</v>
      </c>
      <c r="C40" s="6">
        <v>1122</v>
      </c>
      <c r="D40" s="7" t="s">
        <v>17</v>
      </c>
      <c r="E40" s="13">
        <v>4.25</v>
      </c>
      <c r="F40" s="14">
        <v>19500</v>
      </c>
      <c r="G40" s="13">
        <f t="shared" si="0"/>
        <v>82875</v>
      </c>
      <c r="H40" s="10">
        <v>30</v>
      </c>
      <c r="I40" s="16">
        <v>40760</v>
      </c>
      <c r="J40" s="16">
        <v>40768</v>
      </c>
    </row>
    <row r="41" spans="1:10" x14ac:dyDescent="0.25">
      <c r="A41" s="4" t="s">
        <v>59</v>
      </c>
      <c r="B41" s="5" t="s">
        <v>61</v>
      </c>
      <c r="C41" s="5">
        <v>3166</v>
      </c>
      <c r="D41" s="4" t="s">
        <v>56</v>
      </c>
      <c r="E41" s="8">
        <v>1.25</v>
      </c>
      <c r="F41" s="9">
        <v>5600</v>
      </c>
      <c r="G41" s="8">
        <f t="shared" si="0"/>
        <v>7000</v>
      </c>
      <c r="H41" s="10">
        <v>30</v>
      </c>
      <c r="I41" s="11">
        <v>40780</v>
      </c>
      <c r="J41" s="11">
        <v>40784</v>
      </c>
    </row>
    <row r="42" spans="1:10" x14ac:dyDescent="0.25">
      <c r="A42" s="7" t="s">
        <v>59</v>
      </c>
      <c r="B42" s="6" t="s">
        <v>62</v>
      </c>
      <c r="C42" s="6">
        <v>1122</v>
      </c>
      <c r="D42" s="7" t="s">
        <v>17</v>
      </c>
      <c r="E42" s="13">
        <v>4.25</v>
      </c>
      <c r="F42" s="14">
        <v>15500</v>
      </c>
      <c r="G42" s="13">
        <f t="shared" si="0"/>
        <v>65875</v>
      </c>
      <c r="H42" s="10">
        <v>30</v>
      </c>
      <c r="I42" s="16">
        <v>40790</v>
      </c>
      <c r="J42" s="16">
        <v>40798</v>
      </c>
    </row>
    <row r="43" spans="1:10" x14ac:dyDescent="0.25">
      <c r="A43" s="4" t="s">
        <v>59</v>
      </c>
      <c r="B43" s="5" t="s">
        <v>63</v>
      </c>
      <c r="C43" s="5">
        <v>3166</v>
      </c>
      <c r="D43" s="4" t="s">
        <v>56</v>
      </c>
      <c r="E43" s="8">
        <v>1.25</v>
      </c>
      <c r="F43" s="9">
        <v>5500</v>
      </c>
      <c r="G43" s="8">
        <f t="shared" si="0"/>
        <v>6875</v>
      </c>
      <c r="H43" s="10">
        <v>30</v>
      </c>
      <c r="I43" s="11">
        <v>40787</v>
      </c>
      <c r="J43" s="11">
        <v>40792</v>
      </c>
    </row>
    <row r="44" spans="1:10" x14ac:dyDescent="0.25">
      <c r="A44" s="7" t="s">
        <v>59</v>
      </c>
      <c r="B44" s="6" t="s">
        <v>64</v>
      </c>
      <c r="C44" s="6">
        <v>1122</v>
      </c>
      <c r="D44" s="7" t="s">
        <v>17</v>
      </c>
      <c r="E44" s="13">
        <v>4.25</v>
      </c>
      <c r="F44" s="14">
        <v>18000</v>
      </c>
      <c r="G44" s="13">
        <f t="shared" si="0"/>
        <v>76500</v>
      </c>
      <c r="H44" s="10">
        <v>30</v>
      </c>
      <c r="I44" s="16">
        <v>40817</v>
      </c>
      <c r="J44" s="16">
        <v>40824</v>
      </c>
    </row>
    <row r="45" spans="1:10" x14ac:dyDescent="0.25">
      <c r="A45" s="7" t="s">
        <v>59</v>
      </c>
      <c r="B45" s="6" t="s">
        <v>65</v>
      </c>
      <c r="C45" s="6">
        <v>1122</v>
      </c>
      <c r="D45" s="7" t="s">
        <v>17</v>
      </c>
      <c r="E45" s="13">
        <v>4.25</v>
      </c>
      <c r="F45" s="14">
        <v>12500</v>
      </c>
      <c r="G45" s="13">
        <f t="shared" si="0"/>
        <v>53125</v>
      </c>
      <c r="H45" s="10">
        <v>30</v>
      </c>
      <c r="I45" s="16">
        <v>40791</v>
      </c>
      <c r="J45" s="16">
        <v>40797</v>
      </c>
    </row>
    <row r="46" spans="1:10" x14ac:dyDescent="0.25">
      <c r="A46" s="7" t="s">
        <v>59</v>
      </c>
      <c r="B46" s="6" t="s">
        <v>66</v>
      </c>
      <c r="C46" s="6">
        <v>1122</v>
      </c>
      <c r="D46" s="7" t="s">
        <v>17</v>
      </c>
      <c r="E46" s="13">
        <v>4.25</v>
      </c>
      <c r="F46" s="14">
        <v>15000</v>
      </c>
      <c r="G46" s="13">
        <f t="shared" si="0"/>
        <v>63750</v>
      </c>
      <c r="H46" s="10">
        <v>30</v>
      </c>
      <c r="I46" s="16">
        <v>40794</v>
      </c>
      <c r="J46" s="16">
        <v>40801</v>
      </c>
    </row>
    <row r="47" spans="1:10" x14ac:dyDescent="0.25">
      <c r="A47" s="7" t="s">
        <v>59</v>
      </c>
      <c r="B47" s="6" t="s">
        <v>67</v>
      </c>
      <c r="C47" s="6">
        <v>1122</v>
      </c>
      <c r="D47" s="7" t="s">
        <v>17</v>
      </c>
      <c r="E47" s="13">
        <v>4.25</v>
      </c>
      <c r="F47" s="14">
        <v>14500</v>
      </c>
      <c r="G47" s="13">
        <f t="shared" si="0"/>
        <v>61625</v>
      </c>
      <c r="H47" s="10">
        <v>30</v>
      </c>
      <c r="I47" s="16">
        <v>40814</v>
      </c>
      <c r="J47" s="16">
        <v>40819</v>
      </c>
    </row>
    <row r="48" spans="1:10" x14ac:dyDescent="0.25">
      <c r="A48" s="4" t="s">
        <v>59</v>
      </c>
      <c r="B48" s="5" t="s">
        <v>68</v>
      </c>
      <c r="C48" s="5">
        <v>5066</v>
      </c>
      <c r="D48" s="4" t="s">
        <v>39</v>
      </c>
      <c r="E48" s="8">
        <v>0.95</v>
      </c>
      <c r="F48" s="9">
        <v>25000</v>
      </c>
      <c r="G48" s="8">
        <f t="shared" si="0"/>
        <v>23750</v>
      </c>
      <c r="H48" s="10">
        <v>30</v>
      </c>
      <c r="I48" s="11">
        <v>40791</v>
      </c>
      <c r="J48" s="11">
        <v>40798</v>
      </c>
    </row>
    <row r="49" spans="1:10" x14ac:dyDescent="0.25">
      <c r="A49" s="4" t="s">
        <v>59</v>
      </c>
      <c r="B49" s="5" t="s">
        <v>69</v>
      </c>
      <c r="C49" s="5">
        <v>3166</v>
      </c>
      <c r="D49" s="4" t="s">
        <v>56</v>
      </c>
      <c r="E49" s="8">
        <v>1.25</v>
      </c>
      <c r="F49" s="9">
        <v>5650</v>
      </c>
      <c r="G49" s="8">
        <f t="shared" si="0"/>
        <v>7062.5</v>
      </c>
      <c r="H49" s="10">
        <v>30</v>
      </c>
      <c r="I49" s="11">
        <v>40791</v>
      </c>
      <c r="J49" s="11">
        <v>40796</v>
      </c>
    </row>
    <row r="50" spans="1:10" x14ac:dyDescent="0.25">
      <c r="A50" s="4" t="s">
        <v>59</v>
      </c>
      <c r="B50" s="5" t="s">
        <v>70</v>
      </c>
      <c r="C50" s="5">
        <v>3166</v>
      </c>
      <c r="D50" s="4" t="s">
        <v>56</v>
      </c>
      <c r="E50" s="8">
        <v>1.25</v>
      </c>
      <c r="F50" s="9">
        <v>5425</v>
      </c>
      <c r="G50" s="8">
        <f t="shared" si="0"/>
        <v>6781.25</v>
      </c>
      <c r="H50" s="10">
        <v>30</v>
      </c>
      <c r="I50" s="11">
        <v>40796</v>
      </c>
      <c r="J50" s="11">
        <v>40801</v>
      </c>
    </row>
    <row r="51" spans="1:10" x14ac:dyDescent="0.25">
      <c r="A51" s="4" t="s">
        <v>59</v>
      </c>
      <c r="B51" s="5" t="s">
        <v>71</v>
      </c>
      <c r="C51" s="5">
        <v>9966</v>
      </c>
      <c r="D51" s="4" t="s">
        <v>72</v>
      </c>
      <c r="E51" s="8">
        <v>0.75</v>
      </c>
      <c r="F51" s="9">
        <v>500</v>
      </c>
      <c r="G51" s="8">
        <f t="shared" si="0"/>
        <v>375</v>
      </c>
      <c r="H51" s="10">
        <v>30</v>
      </c>
      <c r="I51" s="11">
        <v>40780</v>
      </c>
      <c r="J51" s="11">
        <v>40786</v>
      </c>
    </row>
    <row r="52" spans="1:10" x14ac:dyDescent="0.25">
      <c r="A52" s="4" t="s">
        <v>59</v>
      </c>
      <c r="B52" s="5" t="s">
        <v>73</v>
      </c>
      <c r="C52" s="5">
        <v>5066</v>
      </c>
      <c r="D52" s="4" t="s">
        <v>39</v>
      </c>
      <c r="E52" s="8">
        <v>0.95</v>
      </c>
      <c r="F52" s="9">
        <v>17500</v>
      </c>
      <c r="G52" s="8">
        <f t="shared" si="0"/>
        <v>16625</v>
      </c>
      <c r="H52" s="10">
        <v>30</v>
      </c>
      <c r="I52" s="11">
        <v>40801</v>
      </c>
      <c r="J52" s="11">
        <v>40808</v>
      </c>
    </row>
    <row r="53" spans="1:10" x14ac:dyDescent="0.25">
      <c r="A53" s="7" t="s">
        <v>59</v>
      </c>
      <c r="B53" s="6" t="s">
        <v>74</v>
      </c>
      <c r="C53" s="6">
        <v>1122</v>
      </c>
      <c r="D53" s="7" t="s">
        <v>17</v>
      </c>
      <c r="E53" s="13">
        <v>4.25</v>
      </c>
      <c r="F53" s="14">
        <v>17500</v>
      </c>
      <c r="G53" s="13">
        <f t="shared" si="0"/>
        <v>74375</v>
      </c>
      <c r="H53" s="10">
        <v>30</v>
      </c>
      <c r="I53" s="16">
        <v>40841</v>
      </c>
      <c r="J53" s="16">
        <v>40850</v>
      </c>
    </row>
    <row r="54" spans="1:10" x14ac:dyDescent="0.25">
      <c r="A54" s="7" t="s">
        <v>59</v>
      </c>
      <c r="B54" s="6" t="s">
        <v>75</v>
      </c>
      <c r="C54" s="6">
        <v>1122</v>
      </c>
      <c r="D54" s="7" t="s">
        <v>17</v>
      </c>
      <c r="E54" s="13">
        <v>4.25</v>
      </c>
      <c r="F54" s="14">
        <v>17000</v>
      </c>
      <c r="G54" s="13">
        <f t="shared" si="0"/>
        <v>72250</v>
      </c>
      <c r="H54" s="10">
        <v>30</v>
      </c>
      <c r="I54" s="16">
        <v>40827</v>
      </c>
      <c r="J54" s="16">
        <v>40835</v>
      </c>
    </row>
    <row r="55" spans="1:10" x14ac:dyDescent="0.25">
      <c r="A55" s="4" t="s">
        <v>76</v>
      </c>
      <c r="B55" s="5" t="s">
        <v>77</v>
      </c>
      <c r="C55" s="6">
        <v>6431</v>
      </c>
      <c r="D55" s="7" t="s">
        <v>43</v>
      </c>
      <c r="E55" s="8">
        <v>2.85</v>
      </c>
      <c r="F55" s="9">
        <v>1250</v>
      </c>
      <c r="G55" s="8">
        <f t="shared" si="0"/>
        <v>3562.5</v>
      </c>
      <c r="H55" s="10">
        <v>30</v>
      </c>
      <c r="I55" s="11">
        <v>40821</v>
      </c>
      <c r="J55" s="11">
        <v>40826</v>
      </c>
    </row>
    <row r="56" spans="1:10" x14ac:dyDescent="0.25">
      <c r="A56" s="4" t="s">
        <v>76</v>
      </c>
      <c r="B56" s="5" t="s">
        <v>78</v>
      </c>
      <c r="C56" s="5">
        <v>7258</v>
      </c>
      <c r="D56" s="4" t="s">
        <v>35</v>
      </c>
      <c r="E56" s="8">
        <v>100.5</v>
      </c>
      <c r="F56" s="9">
        <v>95</v>
      </c>
      <c r="G56" s="8">
        <f t="shared" si="0"/>
        <v>9547.5</v>
      </c>
      <c r="H56" s="10">
        <v>30</v>
      </c>
      <c r="I56" s="11">
        <v>40836</v>
      </c>
      <c r="J56" s="11">
        <v>40845</v>
      </c>
    </row>
    <row r="57" spans="1:10" x14ac:dyDescent="0.25">
      <c r="A57" s="4" t="s">
        <v>76</v>
      </c>
      <c r="B57" s="5" t="s">
        <v>79</v>
      </c>
      <c r="C57" s="5">
        <v>9977</v>
      </c>
      <c r="D57" s="4" t="s">
        <v>80</v>
      </c>
      <c r="E57" s="8">
        <v>1</v>
      </c>
      <c r="F57" s="9">
        <v>525</v>
      </c>
      <c r="G57" s="8">
        <f t="shared" si="0"/>
        <v>525</v>
      </c>
      <c r="H57" s="10">
        <v>30</v>
      </c>
      <c r="I57" s="11">
        <v>40848</v>
      </c>
      <c r="J57" s="11">
        <v>40854</v>
      </c>
    </row>
    <row r="58" spans="1:10" x14ac:dyDescent="0.25">
      <c r="A58" s="4" t="s">
        <v>76</v>
      </c>
      <c r="B58" s="5" t="s">
        <v>81</v>
      </c>
      <c r="C58" s="6">
        <v>6431</v>
      </c>
      <c r="D58" s="7" t="s">
        <v>43</v>
      </c>
      <c r="E58" s="8">
        <v>2.85</v>
      </c>
      <c r="F58" s="9">
        <v>1350</v>
      </c>
      <c r="G58" s="8">
        <f t="shared" si="0"/>
        <v>3847.5</v>
      </c>
      <c r="H58" s="10">
        <v>30</v>
      </c>
      <c r="I58" s="11">
        <v>40817</v>
      </c>
      <c r="J58" s="11">
        <v>40823</v>
      </c>
    </row>
    <row r="59" spans="1:10" x14ac:dyDescent="0.25">
      <c r="A59" s="4" t="s">
        <v>76</v>
      </c>
      <c r="B59" s="5" t="s">
        <v>82</v>
      </c>
      <c r="C59" s="6">
        <v>6431</v>
      </c>
      <c r="D59" s="7" t="s">
        <v>43</v>
      </c>
      <c r="E59" s="8">
        <v>2.85</v>
      </c>
      <c r="F59" s="9">
        <v>1300</v>
      </c>
      <c r="G59" s="8">
        <f t="shared" si="0"/>
        <v>3705</v>
      </c>
      <c r="H59" s="10">
        <v>30</v>
      </c>
      <c r="I59" s="11">
        <v>40811</v>
      </c>
      <c r="J59" s="11">
        <v>40817</v>
      </c>
    </row>
    <row r="60" spans="1:10" x14ac:dyDescent="0.25">
      <c r="A60" s="4" t="s">
        <v>76</v>
      </c>
      <c r="B60" s="5" t="s">
        <v>83</v>
      </c>
      <c r="C60" s="5">
        <v>7258</v>
      </c>
      <c r="D60" s="4" t="s">
        <v>35</v>
      </c>
      <c r="E60" s="8">
        <v>100.5</v>
      </c>
      <c r="F60" s="9">
        <v>100</v>
      </c>
      <c r="G60" s="8">
        <f t="shared" si="0"/>
        <v>10050</v>
      </c>
      <c r="H60" s="10">
        <v>30</v>
      </c>
      <c r="I60" s="11">
        <v>40831</v>
      </c>
      <c r="J60" s="11">
        <v>40840</v>
      </c>
    </row>
    <row r="61" spans="1:10" x14ac:dyDescent="0.25">
      <c r="A61" s="4" t="s">
        <v>76</v>
      </c>
      <c r="B61" s="5" t="s">
        <v>84</v>
      </c>
      <c r="C61" s="5">
        <v>9967</v>
      </c>
      <c r="D61" s="4" t="s">
        <v>72</v>
      </c>
      <c r="E61" s="8">
        <v>0.85</v>
      </c>
      <c r="F61" s="9">
        <v>550</v>
      </c>
      <c r="G61" s="8">
        <f t="shared" si="0"/>
        <v>467.5</v>
      </c>
      <c r="H61" s="10">
        <v>30</v>
      </c>
      <c r="I61" s="11">
        <v>40852</v>
      </c>
      <c r="J61" s="11">
        <v>40858</v>
      </c>
    </row>
    <row r="62" spans="1:10" x14ac:dyDescent="0.25">
      <c r="A62" s="4" t="s">
        <v>76</v>
      </c>
      <c r="B62" s="5" t="s">
        <v>85</v>
      </c>
      <c r="C62" s="5">
        <v>9955</v>
      </c>
      <c r="D62" s="4" t="s">
        <v>86</v>
      </c>
      <c r="E62" s="8">
        <v>0.55000000000000004</v>
      </c>
      <c r="F62" s="9">
        <v>150</v>
      </c>
      <c r="G62" s="8">
        <f t="shared" si="0"/>
        <v>82.5</v>
      </c>
      <c r="H62" s="10">
        <v>30</v>
      </c>
      <c r="I62" s="11">
        <v>40848</v>
      </c>
      <c r="J62" s="11">
        <v>40853</v>
      </c>
    </row>
    <row r="63" spans="1:10" x14ac:dyDescent="0.25">
      <c r="A63" s="4" t="s">
        <v>76</v>
      </c>
      <c r="B63" s="5" t="s">
        <v>87</v>
      </c>
      <c r="C63" s="5">
        <v>9955</v>
      </c>
      <c r="D63" s="4" t="s">
        <v>86</v>
      </c>
      <c r="E63" s="8">
        <v>0.55000000000000004</v>
      </c>
      <c r="F63" s="9">
        <v>125</v>
      </c>
      <c r="G63" s="8">
        <f t="shared" si="0"/>
        <v>68.75</v>
      </c>
      <c r="H63" s="10">
        <v>30</v>
      </c>
      <c r="I63" s="11">
        <v>40852</v>
      </c>
      <c r="J63" s="11">
        <v>40857</v>
      </c>
    </row>
    <row r="64" spans="1:10" x14ac:dyDescent="0.25">
      <c r="A64" s="4" t="s">
        <v>76</v>
      </c>
      <c r="B64" s="5" t="s">
        <v>88</v>
      </c>
      <c r="C64" s="5">
        <v>7258</v>
      </c>
      <c r="D64" s="4" t="s">
        <v>35</v>
      </c>
      <c r="E64" s="8">
        <v>100.5</v>
      </c>
      <c r="F64" s="9">
        <v>90</v>
      </c>
      <c r="G64" s="8">
        <f t="shared" si="0"/>
        <v>9045</v>
      </c>
      <c r="H64" s="10">
        <v>30</v>
      </c>
      <c r="I64" s="11">
        <v>40826</v>
      </c>
      <c r="J64" s="11">
        <v>40833</v>
      </c>
    </row>
    <row r="65" spans="1:10" x14ac:dyDescent="0.25">
      <c r="A65" s="4" t="s">
        <v>76</v>
      </c>
      <c r="B65" s="5" t="s">
        <v>89</v>
      </c>
      <c r="C65" s="5">
        <v>8148</v>
      </c>
      <c r="D65" s="4" t="s">
        <v>90</v>
      </c>
      <c r="E65" s="8">
        <v>655.5</v>
      </c>
      <c r="F65" s="9">
        <v>125</v>
      </c>
      <c r="G65" s="8">
        <f t="shared" si="0"/>
        <v>81937.5</v>
      </c>
      <c r="H65" s="10">
        <v>30</v>
      </c>
      <c r="I65" s="11">
        <v>40826</v>
      </c>
      <c r="J65" s="11">
        <v>40833</v>
      </c>
    </row>
    <row r="66" spans="1:10" x14ac:dyDescent="0.25">
      <c r="A66" s="4" t="s">
        <v>91</v>
      </c>
      <c r="B66" s="5" t="s">
        <v>92</v>
      </c>
      <c r="C66" s="6">
        <v>6433</v>
      </c>
      <c r="D66" s="7" t="s">
        <v>43</v>
      </c>
      <c r="E66" s="8">
        <v>2.95</v>
      </c>
      <c r="F66" s="9">
        <v>1500</v>
      </c>
      <c r="G66" s="8">
        <f t="shared" si="0"/>
        <v>4425</v>
      </c>
      <c r="H66" s="15">
        <v>15</v>
      </c>
      <c r="I66" s="11">
        <v>40817</v>
      </c>
      <c r="J66" s="11">
        <v>40826</v>
      </c>
    </row>
    <row r="67" spans="1:10" x14ac:dyDescent="0.25">
      <c r="A67" s="4" t="s">
        <v>91</v>
      </c>
      <c r="B67" s="5" t="s">
        <v>93</v>
      </c>
      <c r="C67" s="6">
        <v>9764</v>
      </c>
      <c r="D67" s="7" t="s">
        <v>26</v>
      </c>
      <c r="E67" s="8">
        <v>3.75</v>
      </c>
      <c r="F67" s="9">
        <v>1980</v>
      </c>
      <c r="G67" s="8">
        <f t="shared" si="0"/>
        <v>7425</v>
      </c>
      <c r="H67" s="15">
        <v>15</v>
      </c>
      <c r="I67" s="11">
        <v>40806</v>
      </c>
      <c r="J67" s="11">
        <v>40815</v>
      </c>
    </row>
    <row r="68" spans="1:10" x14ac:dyDescent="0.25">
      <c r="A68" s="4" t="s">
        <v>91</v>
      </c>
      <c r="B68" s="5" t="s">
        <v>94</v>
      </c>
      <c r="C68" s="6">
        <v>9764</v>
      </c>
      <c r="D68" s="7" t="s">
        <v>26</v>
      </c>
      <c r="E68" s="8">
        <v>3.75</v>
      </c>
      <c r="F68" s="9">
        <v>1850</v>
      </c>
      <c r="G68" s="8">
        <f t="shared" ref="G68:G97" si="1">E68*F68</f>
        <v>6937.5</v>
      </c>
      <c r="H68" s="15">
        <v>15</v>
      </c>
      <c r="I68" s="11">
        <v>40811</v>
      </c>
      <c r="J68" s="11">
        <v>40821</v>
      </c>
    </row>
    <row r="69" spans="1:10" x14ac:dyDescent="0.25">
      <c r="A69" s="4" t="s">
        <v>91</v>
      </c>
      <c r="B69" s="5" t="s">
        <v>95</v>
      </c>
      <c r="C69" s="6">
        <v>9764</v>
      </c>
      <c r="D69" s="7" t="s">
        <v>26</v>
      </c>
      <c r="E69" s="8">
        <v>3.75</v>
      </c>
      <c r="F69" s="9">
        <v>1800</v>
      </c>
      <c r="G69" s="8">
        <f t="shared" si="1"/>
        <v>6750</v>
      </c>
      <c r="H69" s="15">
        <v>15</v>
      </c>
      <c r="I69" s="11">
        <v>40814</v>
      </c>
      <c r="J69" s="11">
        <v>40821</v>
      </c>
    </row>
    <row r="70" spans="1:10" x14ac:dyDescent="0.25">
      <c r="A70" s="4" t="s">
        <v>91</v>
      </c>
      <c r="B70" s="5" t="s">
        <v>96</v>
      </c>
      <c r="C70" s="6">
        <v>9764</v>
      </c>
      <c r="D70" s="7" t="s">
        <v>26</v>
      </c>
      <c r="E70" s="8">
        <v>3.75</v>
      </c>
      <c r="F70" s="9">
        <v>1750</v>
      </c>
      <c r="G70" s="8">
        <f t="shared" si="1"/>
        <v>6562.5</v>
      </c>
      <c r="H70" s="15">
        <v>15</v>
      </c>
      <c r="I70" s="11">
        <v>40806</v>
      </c>
      <c r="J70" s="11">
        <v>40811</v>
      </c>
    </row>
    <row r="71" spans="1:10" x14ac:dyDescent="0.25">
      <c r="A71" s="4" t="s">
        <v>97</v>
      </c>
      <c r="B71" s="5" t="s">
        <v>98</v>
      </c>
      <c r="C71" s="6">
        <v>6489</v>
      </c>
      <c r="D71" s="7" t="s">
        <v>43</v>
      </c>
      <c r="E71" s="8">
        <v>3</v>
      </c>
      <c r="F71" s="9">
        <v>900</v>
      </c>
      <c r="G71" s="8">
        <f t="shared" si="1"/>
        <v>2700</v>
      </c>
      <c r="H71" s="10">
        <v>25</v>
      </c>
      <c r="I71" s="11">
        <v>40826</v>
      </c>
      <c r="J71" s="11">
        <v>40834</v>
      </c>
    </row>
    <row r="72" spans="1:10" x14ac:dyDescent="0.25">
      <c r="A72" s="4" t="s">
        <v>97</v>
      </c>
      <c r="B72" s="5" t="s">
        <v>99</v>
      </c>
      <c r="C72" s="6">
        <v>9752</v>
      </c>
      <c r="D72" s="7" t="s">
        <v>26</v>
      </c>
      <c r="E72" s="8">
        <v>4.05</v>
      </c>
      <c r="F72" s="9">
        <v>1500</v>
      </c>
      <c r="G72" s="8">
        <f t="shared" si="1"/>
        <v>6075</v>
      </c>
      <c r="H72" s="10">
        <v>25</v>
      </c>
      <c r="I72" s="11">
        <v>40806</v>
      </c>
      <c r="J72" s="11">
        <v>40811</v>
      </c>
    </row>
    <row r="73" spans="1:10" x14ac:dyDescent="0.25">
      <c r="A73" s="4" t="s">
        <v>97</v>
      </c>
      <c r="B73" s="5" t="s">
        <v>100</v>
      </c>
      <c r="C73" s="6">
        <v>6489</v>
      </c>
      <c r="D73" s="7" t="s">
        <v>43</v>
      </c>
      <c r="E73" s="8">
        <v>3</v>
      </c>
      <c r="F73" s="9">
        <v>1100</v>
      </c>
      <c r="G73" s="8">
        <f t="shared" si="1"/>
        <v>3300</v>
      </c>
      <c r="H73" s="10">
        <v>25</v>
      </c>
      <c r="I73" s="11">
        <v>40821</v>
      </c>
      <c r="J73" s="11">
        <v>40826</v>
      </c>
    </row>
    <row r="74" spans="1:10" x14ac:dyDescent="0.25">
      <c r="A74" s="4" t="s">
        <v>97</v>
      </c>
      <c r="B74" s="5" t="s">
        <v>101</v>
      </c>
      <c r="C74" s="6">
        <v>9752</v>
      </c>
      <c r="D74" s="7" t="s">
        <v>26</v>
      </c>
      <c r="E74" s="8">
        <v>4.05</v>
      </c>
      <c r="F74" s="9">
        <v>1550</v>
      </c>
      <c r="G74" s="8">
        <f t="shared" si="1"/>
        <v>6277.5</v>
      </c>
      <c r="H74" s="10">
        <v>25</v>
      </c>
      <c r="I74" s="11">
        <v>40811</v>
      </c>
      <c r="J74" s="11">
        <v>40821</v>
      </c>
    </row>
    <row r="75" spans="1:10" x14ac:dyDescent="0.25">
      <c r="A75" s="4" t="s">
        <v>97</v>
      </c>
      <c r="B75" s="5" t="s">
        <v>102</v>
      </c>
      <c r="C75" s="5">
        <v>5125</v>
      </c>
      <c r="D75" s="4" t="s">
        <v>39</v>
      </c>
      <c r="E75" s="8">
        <v>1.1499999999999999</v>
      </c>
      <c r="F75" s="9">
        <v>15000</v>
      </c>
      <c r="G75" s="8">
        <f t="shared" si="1"/>
        <v>17250</v>
      </c>
      <c r="H75" s="10">
        <v>25</v>
      </c>
      <c r="I75" s="11">
        <v>40817</v>
      </c>
      <c r="J75" s="11">
        <v>40831</v>
      </c>
    </row>
    <row r="76" spans="1:10" x14ac:dyDescent="0.25">
      <c r="A76" s="4" t="s">
        <v>97</v>
      </c>
      <c r="B76" s="5" t="s">
        <v>103</v>
      </c>
      <c r="C76" s="6">
        <v>6489</v>
      </c>
      <c r="D76" s="7" t="s">
        <v>43</v>
      </c>
      <c r="E76" s="8">
        <v>3</v>
      </c>
      <c r="F76" s="9">
        <v>1050</v>
      </c>
      <c r="G76" s="8">
        <f t="shared" si="1"/>
        <v>3150</v>
      </c>
      <c r="H76" s="10">
        <v>25</v>
      </c>
      <c r="I76" s="11">
        <v>40845</v>
      </c>
      <c r="J76" s="11">
        <v>40857</v>
      </c>
    </row>
    <row r="77" spans="1:10" x14ac:dyDescent="0.25">
      <c r="A77" s="7" t="s">
        <v>97</v>
      </c>
      <c r="B77" s="6" t="s">
        <v>104</v>
      </c>
      <c r="C77" s="6">
        <v>4111</v>
      </c>
      <c r="D77" s="7" t="s">
        <v>13</v>
      </c>
      <c r="E77" s="13">
        <v>3.55</v>
      </c>
      <c r="F77" s="14">
        <v>4200</v>
      </c>
      <c r="G77" s="13">
        <f t="shared" si="1"/>
        <v>14910</v>
      </c>
      <c r="H77" s="10">
        <v>25</v>
      </c>
      <c r="I77" s="16">
        <v>40801</v>
      </c>
      <c r="J77" s="16">
        <v>40831</v>
      </c>
    </row>
    <row r="78" spans="1:10" x14ac:dyDescent="0.25">
      <c r="A78" s="7" t="s">
        <v>97</v>
      </c>
      <c r="B78" s="6" t="s">
        <v>105</v>
      </c>
      <c r="C78" s="6">
        <v>4111</v>
      </c>
      <c r="D78" s="7" t="s">
        <v>13</v>
      </c>
      <c r="E78" s="13">
        <v>3.55</v>
      </c>
      <c r="F78" s="14">
        <v>4250</v>
      </c>
      <c r="G78" s="13">
        <f t="shared" si="1"/>
        <v>15087.5</v>
      </c>
      <c r="H78" s="10">
        <v>25</v>
      </c>
      <c r="I78" s="16">
        <v>40806</v>
      </c>
      <c r="J78" s="16">
        <v>40826</v>
      </c>
    </row>
    <row r="79" spans="1:10" x14ac:dyDescent="0.25">
      <c r="A79" s="7" t="s">
        <v>97</v>
      </c>
      <c r="B79" s="6" t="s">
        <v>106</v>
      </c>
      <c r="C79" s="6">
        <v>4111</v>
      </c>
      <c r="D79" s="7" t="s">
        <v>13</v>
      </c>
      <c r="E79" s="13">
        <v>3.55</v>
      </c>
      <c r="F79" s="14">
        <v>4200</v>
      </c>
      <c r="G79" s="13">
        <f t="shared" si="1"/>
        <v>14910</v>
      </c>
      <c r="H79" s="10">
        <v>25</v>
      </c>
      <c r="I79" s="16">
        <v>40811</v>
      </c>
      <c r="J79" s="16">
        <v>40841</v>
      </c>
    </row>
    <row r="80" spans="1:10" x14ac:dyDescent="0.25">
      <c r="A80" s="7" t="s">
        <v>97</v>
      </c>
      <c r="B80" s="6" t="s">
        <v>107</v>
      </c>
      <c r="C80" s="6">
        <v>4111</v>
      </c>
      <c r="D80" s="7" t="s">
        <v>13</v>
      </c>
      <c r="E80" s="13">
        <v>3.55</v>
      </c>
      <c r="F80" s="14">
        <v>4600</v>
      </c>
      <c r="G80" s="13">
        <f t="shared" si="1"/>
        <v>16330</v>
      </c>
      <c r="H80" s="10">
        <v>25</v>
      </c>
      <c r="I80" s="16">
        <v>40821</v>
      </c>
      <c r="J80" s="16">
        <v>40835</v>
      </c>
    </row>
    <row r="81" spans="1:10" x14ac:dyDescent="0.25">
      <c r="A81" s="7" t="s">
        <v>97</v>
      </c>
      <c r="B81" s="6" t="s">
        <v>108</v>
      </c>
      <c r="C81" s="6">
        <v>4111</v>
      </c>
      <c r="D81" s="7" t="s">
        <v>13</v>
      </c>
      <c r="E81" s="13">
        <v>3.55</v>
      </c>
      <c r="F81" s="14">
        <v>4800</v>
      </c>
      <c r="G81" s="13">
        <f t="shared" si="1"/>
        <v>17040</v>
      </c>
      <c r="H81" s="10">
        <v>25</v>
      </c>
      <c r="I81" s="16">
        <v>40791</v>
      </c>
      <c r="J81" s="16">
        <v>40806</v>
      </c>
    </row>
    <row r="82" spans="1:10" x14ac:dyDescent="0.25">
      <c r="A82" s="7" t="s">
        <v>97</v>
      </c>
      <c r="B82" s="6" t="s">
        <v>109</v>
      </c>
      <c r="C82" s="6">
        <v>4111</v>
      </c>
      <c r="D82" s="7" t="s">
        <v>13</v>
      </c>
      <c r="E82" s="13">
        <v>3.55</v>
      </c>
      <c r="F82" s="14">
        <v>4585</v>
      </c>
      <c r="G82" s="13">
        <f t="shared" si="1"/>
        <v>16276.75</v>
      </c>
      <c r="H82" s="10">
        <v>25</v>
      </c>
      <c r="I82" s="16">
        <v>40796</v>
      </c>
      <c r="J82" s="16">
        <v>40816</v>
      </c>
    </row>
    <row r="83" spans="1:10" x14ac:dyDescent="0.25">
      <c r="A83" s="4" t="s">
        <v>110</v>
      </c>
      <c r="B83" s="5" t="s">
        <v>111</v>
      </c>
      <c r="C83" s="5">
        <v>5319</v>
      </c>
      <c r="D83" s="4" t="s">
        <v>39</v>
      </c>
      <c r="E83" s="8">
        <v>1.1000000000000001</v>
      </c>
      <c r="F83" s="9">
        <v>17500</v>
      </c>
      <c r="G83" s="8">
        <f t="shared" si="1"/>
        <v>19250</v>
      </c>
      <c r="H83" s="10">
        <v>30</v>
      </c>
      <c r="I83" s="11">
        <v>40775</v>
      </c>
      <c r="J83" s="11">
        <v>40786</v>
      </c>
    </row>
    <row r="84" spans="1:10" x14ac:dyDescent="0.25">
      <c r="A84" s="4" t="s">
        <v>110</v>
      </c>
      <c r="B84" s="5" t="s">
        <v>112</v>
      </c>
      <c r="C84" s="6">
        <v>4312</v>
      </c>
      <c r="D84" s="7" t="s">
        <v>13</v>
      </c>
      <c r="E84" s="8">
        <v>3.75</v>
      </c>
      <c r="F84" s="9">
        <v>4250</v>
      </c>
      <c r="G84" s="8">
        <f t="shared" si="1"/>
        <v>15937.5</v>
      </c>
      <c r="H84" s="10">
        <v>30</v>
      </c>
      <c r="I84" s="11">
        <v>40780</v>
      </c>
      <c r="J84" s="11">
        <v>40787</v>
      </c>
    </row>
    <row r="85" spans="1:10" x14ac:dyDescent="0.25">
      <c r="A85" s="4" t="s">
        <v>110</v>
      </c>
      <c r="B85" s="5" t="s">
        <v>113</v>
      </c>
      <c r="C85" s="5">
        <v>5319</v>
      </c>
      <c r="D85" s="4" t="s">
        <v>39</v>
      </c>
      <c r="E85" s="8">
        <v>1.1000000000000001</v>
      </c>
      <c r="F85" s="9">
        <v>16500</v>
      </c>
      <c r="G85" s="8">
        <f t="shared" si="1"/>
        <v>18150</v>
      </c>
      <c r="H85" s="10">
        <v>30</v>
      </c>
      <c r="I85" s="11">
        <v>40801</v>
      </c>
      <c r="J85" s="11">
        <v>40821</v>
      </c>
    </row>
    <row r="86" spans="1:10" x14ac:dyDescent="0.25">
      <c r="A86" s="4" t="s">
        <v>110</v>
      </c>
      <c r="B86" s="5" t="s">
        <v>114</v>
      </c>
      <c r="C86" s="5">
        <v>5677</v>
      </c>
      <c r="D86" s="4" t="s">
        <v>21</v>
      </c>
      <c r="E86" s="8">
        <v>195</v>
      </c>
      <c r="F86" s="9">
        <v>120</v>
      </c>
      <c r="G86" s="8">
        <f t="shared" si="1"/>
        <v>23400</v>
      </c>
      <c r="H86" s="10">
        <v>30</v>
      </c>
      <c r="I86" s="11">
        <v>40849</v>
      </c>
      <c r="J86" s="11">
        <v>40860</v>
      </c>
    </row>
    <row r="87" spans="1:10" x14ac:dyDescent="0.25">
      <c r="A87" s="4" t="s">
        <v>110</v>
      </c>
      <c r="B87" s="5" t="s">
        <v>115</v>
      </c>
      <c r="C87" s="6">
        <v>4312</v>
      </c>
      <c r="D87" s="7" t="s">
        <v>13</v>
      </c>
      <c r="E87" s="8">
        <v>3.75</v>
      </c>
      <c r="F87" s="9">
        <v>4200</v>
      </c>
      <c r="G87" s="8">
        <f t="shared" si="1"/>
        <v>15750</v>
      </c>
      <c r="H87" s="10">
        <v>30</v>
      </c>
      <c r="I87" s="11">
        <v>40787</v>
      </c>
      <c r="J87" s="11">
        <v>40796</v>
      </c>
    </row>
    <row r="88" spans="1:10" x14ac:dyDescent="0.25">
      <c r="A88" s="4" t="s">
        <v>110</v>
      </c>
      <c r="B88" s="5" t="s">
        <v>116</v>
      </c>
      <c r="C88" s="6">
        <v>4312</v>
      </c>
      <c r="D88" s="7" t="s">
        <v>13</v>
      </c>
      <c r="E88" s="8">
        <v>3.75</v>
      </c>
      <c r="F88" s="9">
        <v>4150</v>
      </c>
      <c r="G88" s="8">
        <f t="shared" si="1"/>
        <v>15562.5</v>
      </c>
      <c r="H88" s="10">
        <v>30</v>
      </c>
      <c r="I88" s="11">
        <v>40789</v>
      </c>
      <c r="J88" s="11">
        <v>40797</v>
      </c>
    </row>
    <row r="89" spans="1:10" x14ac:dyDescent="0.25">
      <c r="A89" s="4" t="s">
        <v>110</v>
      </c>
      <c r="B89" s="5" t="s">
        <v>117</v>
      </c>
      <c r="C89" s="5">
        <v>5677</v>
      </c>
      <c r="D89" s="4" t="s">
        <v>21</v>
      </c>
      <c r="E89" s="8">
        <v>195</v>
      </c>
      <c r="F89" s="9">
        <v>110</v>
      </c>
      <c r="G89" s="8">
        <f t="shared" si="1"/>
        <v>21450</v>
      </c>
      <c r="H89" s="10">
        <v>30</v>
      </c>
      <c r="I89" s="11">
        <v>40852</v>
      </c>
      <c r="J89" s="11">
        <v>40864</v>
      </c>
    </row>
    <row r="90" spans="1:10" x14ac:dyDescent="0.25">
      <c r="A90" s="4" t="s">
        <v>110</v>
      </c>
      <c r="B90" s="5" t="s">
        <v>118</v>
      </c>
      <c r="C90" s="5">
        <v>5234</v>
      </c>
      <c r="D90" s="4" t="s">
        <v>56</v>
      </c>
      <c r="E90" s="8">
        <v>1.65</v>
      </c>
      <c r="F90" s="9">
        <v>4500</v>
      </c>
      <c r="G90" s="8">
        <f t="shared" si="1"/>
        <v>7425</v>
      </c>
      <c r="H90" s="10">
        <v>30</v>
      </c>
      <c r="I90" s="11">
        <v>40783</v>
      </c>
      <c r="J90" s="11">
        <v>40791</v>
      </c>
    </row>
    <row r="91" spans="1:10" x14ac:dyDescent="0.25">
      <c r="A91" s="4" t="s">
        <v>110</v>
      </c>
      <c r="B91" s="5" t="s">
        <v>119</v>
      </c>
      <c r="C91" s="5">
        <v>5234</v>
      </c>
      <c r="D91" s="4" t="s">
        <v>56</v>
      </c>
      <c r="E91" s="8">
        <v>1.65</v>
      </c>
      <c r="F91" s="9">
        <v>4750</v>
      </c>
      <c r="G91" s="8">
        <f t="shared" si="1"/>
        <v>7837.5</v>
      </c>
      <c r="H91" s="10">
        <v>30</v>
      </c>
      <c r="I91" s="11">
        <v>40791</v>
      </c>
      <c r="J91" s="11">
        <v>40799</v>
      </c>
    </row>
    <row r="92" spans="1:10" x14ac:dyDescent="0.25">
      <c r="A92" s="4" t="s">
        <v>110</v>
      </c>
      <c r="B92" s="5" t="s">
        <v>120</v>
      </c>
      <c r="C92" s="5">
        <v>5234</v>
      </c>
      <c r="D92" s="4" t="s">
        <v>56</v>
      </c>
      <c r="E92" s="8">
        <v>1.65</v>
      </c>
      <c r="F92" s="9">
        <v>4850</v>
      </c>
      <c r="G92" s="8">
        <f t="shared" si="1"/>
        <v>8002.5</v>
      </c>
      <c r="H92" s="10">
        <v>30</v>
      </c>
      <c r="I92" s="11">
        <v>40788</v>
      </c>
      <c r="J92" s="11">
        <v>40797</v>
      </c>
    </row>
    <row r="93" spans="1:10" x14ac:dyDescent="0.25">
      <c r="A93" s="4" t="s">
        <v>110</v>
      </c>
      <c r="B93" s="5" t="s">
        <v>121</v>
      </c>
      <c r="C93" s="5">
        <v>8008</v>
      </c>
      <c r="D93" s="4" t="s">
        <v>90</v>
      </c>
      <c r="E93" s="8">
        <v>645</v>
      </c>
      <c r="F93" s="9">
        <v>150</v>
      </c>
      <c r="G93" s="8">
        <f t="shared" si="1"/>
        <v>96750</v>
      </c>
      <c r="H93" s="10">
        <v>30</v>
      </c>
      <c r="I93" s="11">
        <v>40831</v>
      </c>
      <c r="J93" s="11">
        <v>40842</v>
      </c>
    </row>
    <row r="94" spans="1:10" x14ac:dyDescent="0.25">
      <c r="A94" s="4" t="s">
        <v>110</v>
      </c>
      <c r="B94" s="5" t="s">
        <v>122</v>
      </c>
      <c r="C94" s="5">
        <v>8008</v>
      </c>
      <c r="D94" s="4" t="s">
        <v>90</v>
      </c>
      <c r="E94" s="8">
        <v>645</v>
      </c>
      <c r="F94" s="9">
        <v>100</v>
      </c>
      <c r="G94" s="8">
        <f t="shared" si="1"/>
        <v>64500</v>
      </c>
      <c r="H94" s="10">
        <v>30</v>
      </c>
      <c r="I94" s="11">
        <v>40826</v>
      </c>
      <c r="J94" s="11">
        <v>40837</v>
      </c>
    </row>
    <row r="95" spans="1:10" x14ac:dyDescent="0.25">
      <c r="A95" s="4" t="s">
        <v>110</v>
      </c>
      <c r="B95" s="5" t="s">
        <v>123</v>
      </c>
      <c r="C95" s="5">
        <v>5677</v>
      </c>
      <c r="D95" s="4" t="s">
        <v>21</v>
      </c>
      <c r="E95" s="8">
        <v>195</v>
      </c>
      <c r="F95" s="9">
        <v>130</v>
      </c>
      <c r="G95" s="8">
        <f t="shared" si="1"/>
        <v>25350</v>
      </c>
      <c r="H95" s="10">
        <v>30</v>
      </c>
      <c r="I95" s="11">
        <v>40844</v>
      </c>
      <c r="J95" s="11">
        <v>40854</v>
      </c>
    </row>
    <row r="96" spans="1:10" x14ac:dyDescent="0.25">
      <c r="A96" s="4" t="s">
        <v>110</v>
      </c>
      <c r="B96" s="5" t="s">
        <v>124</v>
      </c>
      <c r="C96" s="5">
        <v>8008</v>
      </c>
      <c r="D96" s="4" t="s">
        <v>90</v>
      </c>
      <c r="E96" s="8">
        <v>645</v>
      </c>
      <c r="F96" s="9">
        <v>120</v>
      </c>
      <c r="G96" s="8">
        <f t="shared" si="1"/>
        <v>77400</v>
      </c>
      <c r="H96" s="10">
        <v>30</v>
      </c>
      <c r="I96" s="11">
        <v>40844</v>
      </c>
      <c r="J96" s="11">
        <v>40851</v>
      </c>
    </row>
    <row r="97" spans="1:10" x14ac:dyDescent="0.25">
      <c r="A97" s="4" t="s">
        <v>110</v>
      </c>
      <c r="B97" s="5" t="s">
        <v>125</v>
      </c>
      <c r="C97" s="5">
        <v>5319</v>
      </c>
      <c r="D97" s="4" t="s">
        <v>39</v>
      </c>
      <c r="E97" s="8">
        <v>1.1000000000000001</v>
      </c>
      <c r="F97" s="9">
        <v>18100</v>
      </c>
      <c r="G97" s="8">
        <f t="shared" si="1"/>
        <v>19910</v>
      </c>
      <c r="H97" s="10">
        <v>30</v>
      </c>
      <c r="I97" s="11">
        <v>40780</v>
      </c>
      <c r="J97" s="11">
        <v>40791</v>
      </c>
    </row>
    <row r="98" spans="1:10" ht="15.75" thickBot="1" x14ac:dyDescent="0.3"/>
    <row r="99" spans="1:10" ht="15.75" thickTop="1" x14ac:dyDescent="0.25">
      <c r="A99" s="21" t="s">
        <v>126</v>
      </c>
    </row>
    <row r="100" spans="1:10" x14ac:dyDescent="0.25">
      <c r="A100" s="22" t="s">
        <v>127</v>
      </c>
    </row>
    <row r="101" spans="1:10" x14ac:dyDescent="0.25">
      <c r="A101" s="22" t="s">
        <v>128</v>
      </c>
    </row>
    <row r="102" spans="1:10" x14ac:dyDescent="0.25">
      <c r="A102" s="22" t="s">
        <v>129</v>
      </c>
    </row>
    <row r="103" spans="1:10" x14ac:dyDescent="0.25">
      <c r="A103" s="22" t="s">
        <v>130</v>
      </c>
    </row>
    <row r="104" spans="1:10" x14ac:dyDescent="0.25">
      <c r="A104" s="22" t="s">
        <v>131</v>
      </c>
    </row>
    <row r="105" spans="1:10" ht="15.75" thickBot="1" x14ac:dyDescent="0.3">
      <c r="A105" s="23" t="s">
        <v>132</v>
      </c>
    </row>
    <row r="106" spans="1:10" ht="15.75" thickTop="1" x14ac:dyDescent="0.25"/>
    <row r="107" spans="1:10" x14ac:dyDescent="0.25">
      <c r="B107">
        <f>MATCH(1369,$C$4:$C$97,0)</f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91" workbookViewId="0">
      <selection activeCell="F106" sqref="F106"/>
    </sheetView>
  </sheetViews>
  <sheetFormatPr defaultColWidth="8.85546875" defaultRowHeight="15" x14ac:dyDescent="0.25"/>
  <cols>
    <col min="1" max="1" width="30.85546875" bestFit="1" customWidth="1"/>
    <col min="2" max="2" width="14.28515625" bestFit="1" customWidth="1"/>
    <col min="3" max="3" width="8.7109375" bestFit="1" customWidth="1"/>
    <col min="4" max="4" width="18.42578125" bestFit="1" customWidth="1"/>
    <col min="5" max="5" width="9.5703125" bestFit="1" customWidth="1"/>
    <col min="6" max="6" width="8.7109375" bestFit="1" customWidth="1"/>
    <col min="7" max="7" width="14.28515625" bestFit="1" customWidth="1"/>
    <col min="8" max="8" width="19.140625" bestFit="1" customWidth="1"/>
    <col min="9" max="9" width="11.140625" bestFit="1" customWidth="1"/>
    <col min="10" max="10" width="12" bestFit="1" customWidth="1"/>
    <col min="11" max="11" width="13.7109375" bestFit="1" customWidth="1"/>
  </cols>
  <sheetData>
    <row r="1" spans="1:12" ht="12" customHeight="1" x14ac:dyDescent="0.25">
      <c r="A1" s="1" t="s">
        <v>0</v>
      </c>
    </row>
    <row r="2" spans="1:12" x14ac:dyDescent="0.25">
      <c r="K2" s="1"/>
    </row>
    <row r="3" spans="1:12" ht="15.7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134</v>
      </c>
      <c r="L3" s="3"/>
    </row>
    <row r="4" spans="1:12" ht="15.75" thickTop="1" x14ac:dyDescent="0.25">
      <c r="A4" s="4" t="s">
        <v>11</v>
      </c>
      <c r="B4" s="5" t="s">
        <v>12</v>
      </c>
      <c r="C4" s="6">
        <v>4224</v>
      </c>
      <c r="D4" s="7" t="s">
        <v>13</v>
      </c>
      <c r="E4" s="8">
        <v>3.95</v>
      </c>
      <c r="F4" s="9">
        <v>4500</v>
      </c>
      <c r="G4" s="8">
        <f t="shared" ref="G4:G67" si="0">E4*F4</f>
        <v>17775</v>
      </c>
      <c r="H4" s="10">
        <v>30</v>
      </c>
      <c r="I4" s="11">
        <v>40831</v>
      </c>
      <c r="J4" s="11">
        <v>40836</v>
      </c>
      <c r="K4" t="str">
        <f>IF(F4&gt;=10000,"Large","Small")</f>
        <v>Small</v>
      </c>
    </row>
    <row r="5" spans="1:12" x14ac:dyDescent="0.25">
      <c r="A5" s="4" t="s">
        <v>11</v>
      </c>
      <c r="B5" s="5" t="s">
        <v>14</v>
      </c>
      <c r="C5" s="5">
        <v>5417</v>
      </c>
      <c r="D5" s="4" t="s">
        <v>15</v>
      </c>
      <c r="E5" s="12">
        <v>255</v>
      </c>
      <c r="F5" s="9">
        <v>500</v>
      </c>
      <c r="G5" s="8">
        <f t="shared" si="0"/>
        <v>127500</v>
      </c>
      <c r="H5" s="10">
        <v>30</v>
      </c>
      <c r="I5" s="11">
        <v>40836</v>
      </c>
      <c r="J5" s="11">
        <v>40843</v>
      </c>
      <c r="K5" t="str">
        <f t="shared" ref="K5:K68" si="1">IF(F5&gt;=10000,"Large","Small")</f>
        <v>Small</v>
      </c>
    </row>
    <row r="6" spans="1:12" x14ac:dyDescent="0.25">
      <c r="A6" s="4" t="s">
        <v>11</v>
      </c>
      <c r="B6" s="5" t="s">
        <v>16</v>
      </c>
      <c r="C6" s="6">
        <v>1243</v>
      </c>
      <c r="D6" s="7" t="s">
        <v>17</v>
      </c>
      <c r="E6" s="8">
        <v>4.25</v>
      </c>
      <c r="F6" s="9">
        <v>10000</v>
      </c>
      <c r="G6" s="13">
        <f t="shared" si="0"/>
        <v>42500</v>
      </c>
      <c r="H6" s="10">
        <v>30</v>
      </c>
      <c r="I6" s="11">
        <v>40763</v>
      </c>
      <c r="J6" s="11">
        <v>40769</v>
      </c>
      <c r="K6" t="str">
        <f t="shared" si="1"/>
        <v>Large</v>
      </c>
    </row>
    <row r="7" spans="1:12" x14ac:dyDescent="0.25">
      <c r="A7" s="4" t="s">
        <v>11</v>
      </c>
      <c r="B7" s="5" t="s">
        <v>18</v>
      </c>
      <c r="C7" s="5">
        <v>5417</v>
      </c>
      <c r="D7" s="4" t="s">
        <v>15</v>
      </c>
      <c r="E7" s="8">
        <v>255</v>
      </c>
      <c r="F7" s="9">
        <v>406</v>
      </c>
      <c r="G7" s="8">
        <f t="shared" si="0"/>
        <v>103530</v>
      </c>
      <c r="H7" s="10">
        <v>30</v>
      </c>
      <c r="I7" s="11">
        <v>40787</v>
      </c>
      <c r="J7" s="11">
        <v>40796</v>
      </c>
      <c r="K7" t="str">
        <f t="shared" si="1"/>
        <v>Small</v>
      </c>
    </row>
    <row r="8" spans="1:12" x14ac:dyDescent="0.25">
      <c r="A8" s="4" t="s">
        <v>11</v>
      </c>
      <c r="B8" s="5" t="s">
        <v>19</v>
      </c>
      <c r="C8" s="6">
        <v>1243</v>
      </c>
      <c r="D8" s="7" t="s">
        <v>17</v>
      </c>
      <c r="E8" s="8">
        <v>4.25</v>
      </c>
      <c r="F8" s="9">
        <v>9000</v>
      </c>
      <c r="G8" s="13">
        <f t="shared" si="0"/>
        <v>38250</v>
      </c>
      <c r="H8" s="10">
        <v>30</v>
      </c>
      <c r="I8" s="11">
        <v>40791</v>
      </c>
      <c r="J8" s="11">
        <v>40798</v>
      </c>
      <c r="K8" t="str">
        <f t="shared" si="1"/>
        <v>Small</v>
      </c>
    </row>
    <row r="9" spans="1:12" x14ac:dyDescent="0.25">
      <c r="A9" s="4" t="s">
        <v>11</v>
      </c>
      <c r="B9" s="5" t="s">
        <v>20</v>
      </c>
      <c r="C9" s="5">
        <v>5634</v>
      </c>
      <c r="D9" s="4" t="s">
        <v>21</v>
      </c>
      <c r="E9" s="8">
        <v>185</v>
      </c>
      <c r="F9" s="9">
        <v>150</v>
      </c>
      <c r="G9" s="8">
        <f t="shared" si="0"/>
        <v>27750</v>
      </c>
      <c r="H9" s="10">
        <v>30</v>
      </c>
      <c r="I9" s="11">
        <v>40841</v>
      </c>
      <c r="J9" s="11">
        <v>40850</v>
      </c>
      <c r="K9" t="str">
        <f t="shared" si="1"/>
        <v>Small</v>
      </c>
    </row>
    <row r="10" spans="1:12" x14ac:dyDescent="0.25">
      <c r="A10" s="4" t="s">
        <v>11</v>
      </c>
      <c r="B10" s="5" t="s">
        <v>22</v>
      </c>
      <c r="C10" s="5">
        <v>5634</v>
      </c>
      <c r="D10" s="4" t="s">
        <v>21</v>
      </c>
      <c r="E10" s="8">
        <v>185</v>
      </c>
      <c r="F10" s="9">
        <v>140</v>
      </c>
      <c r="G10" s="8">
        <f t="shared" si="0"/>
        <v>25900</v>
      </c>
      <c r="H10" s="10">
        <v>30</v>
      </c>
      <c r="I10" s="11">
        <v>40845</v>
      </c>
      <c r="J10" s="11">
        <v>40851</v>
      </c>
      <c r="K10" t="str">
        <f t="shared" si="1"/>
        <v>Small</v>
      </c>
    </row>
    <row r="11" spans="1:12" x14ac:dyDescent="0.25">
      <c r="A11" s="4" t="s">
        <v>11</v>
      </c>
      <c r="B11" s="5" t="s">
        <v>23</v>
      </c>
      <c r="C11" s="6">
        <v>1243</v>
      </c>
      <c r="D11" s="7" t="s">
        <v>17</v>
      </c>
      <c r="E11" s="8">
        <v>4.25</v>
      </c>
      <c r="F11" s="9">
        <v>10500</v>
      </c>
      <c r="G11" s="13">
        <f t="shared" si="0"/>
        <v>44625</v>
      </c>
      <c r="H11" s="10">
        <v>30</v>
      </c>
      <c r="I11" s="11">
        <v>40826</v>
      </c>
      <c r="J11" s="11">
        <v>40833</v>
      </c>
      <c r="K11" t="str">
        <f t="shared" si="1"/>
        <v>Large</v>
      </c>
    </row>
    <row r="12" spans="1:12" x14ac:dyDescent="0.25">
      <c r="A12" s="7" t="s">
        <v>24</v>
      </c>
      <c r="B12" s="6" t="s">
        <v>25</v>
      </c>
      <c r="C12" s="6">
        <v>9399</v>
      </c>
      <c r="D12" s="7" t="s">
        <v>26</v>
      </c>
      <c r="E12" s="13">
        <v>3.65</v>
      </c>
      <c r="F12" s="14">
        <v>1250</v>
      </c>
      <c r="G12" s="13">
        <f t="shared" si="0"/>
        <v>4562.5</v>
      </c>
      <c r="H12" s="15">
        <v>45</v>
      </c>
      <c r="I12" s="16">
        <v>40817</v>
      </c>
      <c r="J12" s="16">
        <v>40822</v>
      </c>
      <c r="K12" t="str">
        <f t="shared" si="1"/>
        <v>Small</v>
      </c>
    </row>
    <row r="13" spans="1:12" x14ac:dyDescent="0.25">
      <c r="A13" s="7" t="s">
        <v>24</v>
      </c>
      <c r="B13" s="6" t="s">
        <v>27</v>
      </c>
      <c r="C13" s="6">
        <v>9399</v>
      </c>
      <c r="D13" s="7" t="s">
        <v>26</v>
      </c>
      <c r="E13" s="13">
        <v>3.65</v>
      </c>
      <c r="F13" s="14">
        <v>1450</v>
      </c>
      <c r="G13" s="13">
        <f t="shared" si="0"/>
        <v>5292.5</v>
      </c>
      <c r="H13" s="15">
        <v>45</v>
      </c>
      <c r="I13" s="16">
        <v>40819</v>
      </c>
      <c r="J13" s="16">
        <v>40824</v>
      </c>
      <c r="K13" t="str">
        <f t="shared" si="1"/>
        <v>Small</v>
      </c>
    </row>
    <row r="14" spans="1:12" x14ac:dyDescent="0.25">
      <c r="A14" s="17" t="s">
        <v>24</v>
      </c>
      <c r="B14" s="5" t="s">
        <v>28</v>
      </c>
      <c r="C14" s="5">
        <v>5454</v>
      </c>
      <c r="D14" s="4" t="s">
        <v>15</v>
      </c>
      <c r="E14" s="8">
        <v>220</v>
      </c>
      <c r="F14" s="9">
        <v>550</v>
      </c>
      <c r="G14" s="8">
        <f t="shared" si="0"/>
        <v>121000</v>
      </c>
      <c r="H14" s="15">
        <v>45</v>
      </c>
      <c r="I14" s="11">
        <v>40825</v>
      </c>
      <c r="J14" s="11">
        <v>40830</v>
      </c>
      <c r="K14" t="str">
        <f t="shared" si="1"/>
        <v>Small</v>
      </c>
    </row>
    <row r="15" spans="1:12" x14ac:dyDescent="0.25">
      <c r="A15" s="7" t="s">
        <v>24</v>
      </c>
      <c r="B15" s="6" t="s">
        <v>29</v>
      </c>
      <c r="C15" s="6">
        <v>9399</v>
      </c>
      <c r="D15" s="7" t="s">
        <v>26</v>
      </c>
      <c r="E15" s="13">
        <v>3.65</v>
      </c>
      <c r="F15" s="14">
        <v>1470</v>
      </c>
      <c r="G15" s="13">
        <f t="shared" si="0"/>
        <v>5365.5</v>
      </c>
      <c r="H15" s="15">
        <v>45</v>
      </c>
      <c r="I15" s="16">
        <v>40823</v>
      </c>
      <c r="J15" s="16">
        <v>40828</v>
      </c>
      <c r="K15" t="str">
        <f t="shared" si="1"/>
        <v>Small</v>
      </c>
    </row>
    <row r="16" spans="1:12" x14ac:dyDescent="0.25">
      <c r="A16" s="7" t="s">
        <v>24</v>
      </c>
      <c r="B16" s="6" t="s">
        <v>30</v>
      </c>
      <c r="C16" s="6">
        <v>9399</v>
      </c>
      <c r="D16" s="7" t="s">
        <v>26</v>
      </c>
      <c r="E16" s="13">
        <v>3.65</v>
      </c>
      <c r="F16" s="14">
        <v>1985</v>
      </c>
      <c r="G16" s="13">
        <f t="shared" si="0"/>
        <v>7245.25</v>
      </c>
      <c r="H16" s="15">
        <v>45</v>
      </c>
      <c r="I16" s="16">
        <v>40821</v>
      </c>
      <c r="J16" s="16">
        <v>40827</v>
      </c>
      <c r="K16" t="str">
        <f t="shared" si="1"/>
        <v>Small</v>
      </c>
    </row>
    <row r="17" spans="1:11" x14ac:dyDescent="0.25">
      <c r="A17" s="17" t="s">
        <v>24</v>
      </c>
      <c r="B17" s="5" t="s">
        <v>31</v>
      </c>
      <c r="C17" s="5">
        <v>5454</v>
      </c>
      <c r="D17" s="4" t="s">
        <v>15</v>
      </c>
      <c r="E17" s="8">
        <v>220</v>
      </c>
      <c r="F17" s="9">
        <v>500</v>
      </c>
      <c r="G17" s="8">
        <f t="shared" si="0"/>
        <v>110000</v>
      </c>
      <c r="H17" s="15">
        <v>45</v>
      </c>
      <c r="I17" s="11">
        <v>40831</v>
      </c>
      <c r="J17" s="11">
        <v>40836</v>
      </c>
      <c r="K17" t="str">
        <f t="shared" si="1"/>
        <v>Small</v>
      </c>
    </row>
    <row r="18" spans="1:11" x14ac:dyDescent="0.25">
      <c r="A18" s="17" t="s">
        <v>24</v>
      </c>
      <c r="B18" s="5" t="s">
        <v>32</v>
      </c>
      <c r="C18" s="6">
        <v>4569</v>
      </c>
      <c r="D18" s="7" t="s">
        <v>13</v>
      </c>
      <c r="E18" s="8">
        <v>3.5</v>
      </c>
      <c r="F18" s="9">
        <v>3900</v>
      </c>
      <c r="G18" s="8">
        <f t="shared" si="0"/>
        <v>13650</v>
      </c>
      <c r="H18" s="15">
        <v>45</v>
      </c>
      <c r="I18" s="11">
        <v>40821</v>
      </c>
      <c r="J18" s="11">
        <v>40826</v>
      </c>
      <c r="K18" t="str">
        <f t="shared" si="1"/>
        <v>Small</v>
      </c>
    </row>
    <row r="19" spans="1:11" x14ac:dyDescent="0.25">
      <c r="A19" s="17" t="s">
        <v>24</v>
      </c>
      <c r="B19" s="5" t="s">
        <v>33</v>
      </c>
      <c r="C19" s="24">
        <v>1369</v>
      </c>
      <c r="D19" s="7" t="s">
        <v>17</v>
      </c>
      <c r="E19" s="8">
        <v>4.2</v>
      </c>
      <c r="F19" s="9">
        <v>15000</v>
      </c>
      <c r="G19" s="13">
        <f t="shared" si="0"/>
        <v>63000</v>
      </c>
      <c r="H19" s="15">
        <v>45</v>
      </c>
      <c r="I19" s="11">
        <v>40811</v>
      </c>
      <c r="J19" s="11">
        <v>40816</v>
      </c>
      <c r="K19" t="str">
        <f t="shared" si="1"/>
        <v>Large</v>
      </c>
    </row>
    <row r="20" spans="1:11" x14ac:dyDescent="0.25">
      <c r="A20" s="17" t="s">
        <v>24</v>
      </c>
      <c r="B20" s="5" t="s">
        <v>34</v>
      </c>
      <c r="C20" s="5">
        <v>7258</v>
      </c>
      <c r="D20" s="4" t="s">
        <v>35</v>
      </c>
      <c r="E20" s="8">
        <v>90</v>
      </c>
      <c r="F20" s="9">
        <v>100</v>
      </c>
      <c r="G20" s="8">
        <f t="shared" si="0"/>
        <v>9000</v>
      </c>
      <c r="H20" s="15">
        <v>45</v>
      </c>
      <c r="I20" s="11">
        <v>40780</v>
      </c>
      <c r="J20" s="11">
        <v>40783</v>
      </c>
      <c r="K20" t="str">
        <f t="shared" si="1"/>
        <v>Small</v>
      </c>
    </row>
    <row r="21" spans="1:11" x14ac:dyDescent="0.25">
      <c r="A21" s="17" t="s">
        <v>24</v>
      </c>
      <c r="B21" s="5" t="s">
        <v>36</v>
      </c>
      <c r="C21" s="5">
        <v>7258</v>
      </c>
      <c r="D21" s="4" t="s">
        <v>35</v>
      </c>
      <c r="E21" s="8">
        <v>90</v>
      </c>
      <c r="F21" s="9">
        <v>120</v>
      </c>
      <c r="G21" s="8">
        <f t="shared" si="0"/>
        <v>10800</v>
      </c>
      <c r="H21" s="15">
        <v>45</v>
      </c>
      <c r="I21" s="11">
        <v>40791</v>
      </c>
      <c r="J21" s="11">
        <v>40795</v>
      </c>
      <c r="K21" t="str">
        <f t="shared" si="1"/>
        <v>Small</v>
      </c>
    </row>
    <row r="22" spans="1:11" x14ac:dyDescent="0.25">
      <c r="A22" s="17" t="s">
        <v>24</v>
      </c>
      <c r="B22" s="5" t="s">
        <v>37</v>
      </c>
      <c r="C22" s="6">
        <v>1369</v>
      </c>
      <c r="D22" s="7" t="s">
        <v>17</v>
      </c>
      <c r="E22" s="8">
        <v>4.2</v>
      </c>
      <c r="F22" s="9">
        <v>14000</v>
      </c>
      <c r="G22" s="13">
        <f t="shared" si="0"/>
        <v>58800</v>
      </c>
      <c r="H22" s="15">
        <v>45</v>
      </c>
      <c r="I22" s="11">
        <v>40813</v>
      </c>
      <c r="J22" s="11">
        <v>40819</v>
      </c>
      <c r="K22" t="str">
        <f t="shared" si="1"/>
        <v>Large</v>
      </c>
    </row>
    <row r="23" spans="1:11" x14ac:dyDescent="0.25">
      <c r="A23" s="17" t="s">
        <v>24</v>
      </c>
      <c r="B23" s="5" t="s">
        <v>38</v>
      </c>
      <c r="C23" s="5">
        <v>5275</v>
      </c>
      <c r="D23" s="4" t="s">
        <v>39</v>
      </c>
      <c r="E23" s="8">
        <v>1</v>
      </c>
      <c r="F23" s="9">
        <v>25000</v>
      </c>
      <c r="G23" s="8">
        <f t="shared" si="0"/>
        <v>25000</v>
      </c>
      <c r="H23" s="15">
        <v>45</v>
      </c>
      <c r="I23" s="11">
        <v>40841</v>
      </c>
      <c r="J23" s="11">
        <v>40846</v>
      </c>
      <c r="K23" t="str">
        <f t="shared" si="1"/>
        <v>Large</v>
      </c>
    </row>
    <row r="24" spans="1:11" x14ac:dyDescent="0.25">
      <c r="A24" s="17" t="s">
        <v>24</v>
      </c>
      <c r="B24" s="5" t="s">
        <v>40</v>
      </c>
      <c r="C24" s="6">
        <v>1369</v>
      </c>
      <c r="D24" s="7" t="s">
        <v>17</v>
      </c>
      <c r="E24" s="8">
        <v>4.2</v>
      </c>
      <c r="F24" s="9">
        <v>10000</v>
      </c>
      <c r="G24" s="13">
        <f t="shared" si="0"/>
        <v>42000</v>
      </c>
      <c r="H24" s="15">
        <v>45</v>
      </c>
      <c r="I24" s="11">
        <v>40815</v>
      </c>
      <c r="J24" s="11">
        <v>40820</v>
      </c>
      <c r="K24" t="str">
        <f t="shared" si="1"/>
        <v>Large</v>
      </c>
    </row>
    <row r="25" spans="1:11" x14ac:dyDescent="0.25">
      <c r="A25" s="7" t="s">
        <v>41</v>
      </c>
      <c r="B25" s="6" t="s">
        <v>42</v>
      </c>
      <c r="C25" s="6">
        <v>6321</v>
      </c>
      <c r="D25" s="7" t="s">
        <v>43</v>
      </c>
      <c r="E25" s="13">
        <v>2.4500000000000002</v>
      </c>
      <c r="F25" s="14">
        <v>1300</v>
      </c>
      <c r="G25" s="13">
        <f t="shared" si="0"/>
        <v>3185.0000000000005</v>
      </c>
      <c r="H25" s="10">
        <v>30</v>
      </c>
      <c r="I25" s="16">
        <v>40780</v>
      </c>
      <c r="J25" s="16">
        <v>40790</v>
      </c>
      <c r="K25" t="str">
        <f t="shared" si="1"/>
        <v>Small</v>
      </c>
    </row>
    <row r="26" spans="1:11" x14ac:dyDescent="0.25">
      <c r="A26" s="7" t="s">
        <v>41</v>
      </c>
      <c r="B26" s="6" t="s">
        <v>44</v>
      </c>
      <c r="C26" s="6">
        <v>6321</v>
      </c>
      <c r="D26" s="7" t="s">
        <v>43</v>
      </c>
      <c r="E26" s="13">
        <v>2.4500000000000002</v>
      </c>
      <c r="F26" s="14">
        <v>1200</v>
      </c>
      <c r="G26" s="13">
        <f t="shared" si="0"/>
        <v>2940</v>
      </c>
      <c r="H26" s="10">
        <v>30</v>
      </c>
      <c r="I26" s="16">
        <v>40798</v>
      </c>
      <c r="J26" s="16">
        <v>40809</v>
      </c>
      <c r="K26" t="str">
        <f t="shared" si="1"/>
        <v>Small</v>
      </c>
    </row>
    <row r="27" spans="1:11" x14ac:dyDescent="0.25">
      <c r="A27" s="7" t="s">
        <v>41</v>
      </c>
      <c r="B27" s="6" t="s">
        <v>45</v>
      </c>
      <c r="C27" s="6">
        <v>6321</v>
      </c>
      <c r="D27" s="7" t="s">
        <v>43</v>
      </c>
      <c r="E27" s="13">
        <v>2.4500000000000002</v>
      </c>
      <c r="F27" s="14">
        <v>2500</v>
      </c>
      <c r="G27" s="13">
        <f t="shared" si="0"/>
        <v>6125</v>
      </c>
      <c r="H27" s="10">
        <v>30</v>
      </c>
      <c r="I27" s="16">
        <v>40811</v>
      </c>
      <c r="J27" s="16">
        <v>40820</v>
      </c>
      <c r="K27" t="str">
        <f t="shared" si="1"/>
        <v>Small</v>
      </c>
    </row>
    <row r="28" spans="1:11" x14ac:dyDescent="0.25">
      <c r="A28" s="7" t="s">
        <v>41</v>
      </c>
      <c r="B28" s="6" t="s">
        <v>46</v>
      </c>
      <c r="C28" s="6">
        <v>6321</v>
      </c>
      <c r="D28" s="7" t="s">
        <v>43</v>
      </c>
      <c r="E28" s="13">
        <v>2.4500000000000002</v>
      </c>
      <c r="F28" s="14">
        <v>1250</v>
      </c>
      <c r="G28" s="13">
        <f t="shared" si="0"/>
        <v>3062.5</v>
      </c>
      <c r="H28" s="10">
        <v>30</v>
      </c>
      <c r="I28" s="16">
        <v>40828</v>
      </c>
      <c r="J28" s="16">
        <v>40837</v>
      </c>
      <c r="K28" t="str">
        <f t="shared" si="1"/>
        <v>Small</v>
      </c>
    </row>
    <row r="29" spans="1:11" x14ac:dyDescent="0.25">
      <c r="A29" s="7" t="s">
        <v>41</v>
      </c>
      <c r="B29" s="6" t="s">
        <v>47</v>
      </c>
      <c r="C29" s="6">
        <v>6321</v>
      </c>
      <c r="D29" s="7" t="s">
        <v>43</v>
      </c>
      <c r="E29" s="13">
        <v>2.4500000000000002</v>
      </c>
      <c r="F29" s="14">
        <v>1500</v>
      </c>
      <c r="G29" s="13">
        <f t="shared" si="0"/>
        <v>3675.0000000000005</v>
      </c>
      <c r="H29" s="10">
        <v>30</v>
      </c>
      <c r="I29" s="16">
        <v>40841</v>
      </c>
      <c r="J29" s="16">
        <v>40849</v>
      </c>
      <c r="K29" t="str">
        <f t="shared" si="1"/>
        <v>Small</v>
      </c>
    </row>
    <row r="30" spans="1:11" x14ac:dyDescent="0.25">
      <c r="A30" s="4" t="s">
        <v>41</v>
      </c>
      <c r="B30" s="5" t="s">
        <v>48</v>
      </c>
      <c r="C30" s="5">
        <v>5689</v>
      </c>
      <c r="D30" s="4" t="s">
        <v>21</v>
      </c>
      <c r="E30" s="8">
        <v>175</v>
      </c>
      <c r="F30" s="9">
        <v>150</v>
      </c>
      <c r="G30" s="8">
        <f t="shared" si="0"/>
        <v>26250</v>
      </c>
      <c r="H30" s="10">
        <v>30</v>
      </c>
      <c r="I30" s="11">
        <v>40848</v>
      </c>
      <c r="J30" s="11">
        <v>40856</v>
      </c>
      <c r="K30" t="str">
        <f t="shared" si="1"/>
        <v>Small</v>
      </c>
    </row>
    <row r="31" spans="1:11" x14ac:dyDescent="0.25">
      <c r="A31" s="4" t="s">
        <v>41</v>
      </c>
      <c r="B31" s="5" t="s">
        <v>49</v>
      </c>
      <c r="C31" s="5">
        <v>7268</v>
      </c>
      <c r="D31" s="4" t="s">
        <v>35</v>
      </c>
      <c r="E31" s="8">
        <v>95</v>
      </c>
      <c r="F31" s="9">
        <v>110</v>
      </c>
      <c r="G31" s="8">
        <f t="shared" si="0"/>
        <v>10450</v>
      </c>
      <c r="H31" s="10">
        <v>30</v>
      </c>
      <c r="I31" s="11">
        <v>40848</v>
      </c>
      <c r="J31" s="11">
        <v>40859</v>
      </c>
      <c r="K31" t="str">
        <f t="shared" si="1"/>
        <v>Small</v>
      </c>
    </row>
    <row r="32" spans="1:11" x14ac:dyDescent="0.25">
      <c r="A32" s="4" t="s">
        <v>41</v>
      </c>
      <c r="B32" s="5" t="s">
        <v>50</v>
      </c>
      <c r="C32" s="5">
        <v>7268</v>
      </c>
      <c r="D32" s="4" t="s">
        <v>35</v>
      </c>
      <c r="E32" s="8">
        <v>95</v>
      </c>
      <c r="F32" s="9">
        <v>105</v>
      </c>
      <c r="G32" s="8">
        <f t="shared" si="0"/>
        <v>9975</v>
      </c>
      <c r="H32" s="10">
        <v>30</v>
      </c>
      <c r="I32" s="11">
        <v>40852</v>
      </c>
      <c r="J32" s="11">
        <v>40863</v>
      </c>
      <c r="K32" t="str">
        <f t="shared" si="1"/>
        <v>Small</v>
      </c>
    </row>
    <row r="33" spans="1:11" x14ac:dyDescent="0.25">
      <c r="A33" s="4" t="s">
        <v>41</v>
      </c>
      <c r="B33" s="5" t="s">
        <v>51</v>
      </c>
      <c r="C33" s="5">
        <v>5462</v>
      </c>
      <c r="D33" s="4" t="s">
        <v>39</v>
      </c>
      <c r="E33" s="8">
        <v>1.05</v>
      </c>
      <c r="F33" s="9">
        <v>22500</v>
      </c>
      <c r="G33" s="8">
        <f t="shared" si="0"/>
        <v>23625</v>
      </c>
      <c r="H33" s="10">
        <v>30</v>
      </c>
      <c r="I33" s="11">
        <v>40775</v>
      </c>
      <c r="J33" s="11">
        <v>40781</v>
      </c>
      <c r="K33" t="str">
        <f t="shared" si="1"/>
        <v>Large</v>
      </c>
    </row>
    <row r="34" spans="1:11" x14ac:dyDescent="0.25">
      <c r="A34" s="4" t="s">
        <v>41</v>
      </c>
      <c r="B34" s="5" t="s">
        <v>52</v>
      </c>
      <c r="C34" s="5">
        <v>5689</v>
      </c>
      <c r="D34" s="4" t="s">
        <v>21</v>
      </c>
      <c r="E34" s="8">
        <v>175</v>
      </c>
      <c r="F34" s="9">
        <v>175</v>
      </c>
      <c r="G34" s="8">
        <f t="shared" si="0"/>
        <v>30625</v>
      </c>
      <c r="H34" s="10">
        <v>30</v>
      </c>
      <c r="I34" s="11">
        <v>40852</v>
      </c>
      <c r="J34" s="11">
        <v>40862</v>
      </c>
      <c r="K34" t="str">
        <f t="shared" si="1"/>
        <v>Small</v>
      </c>
    </row>
    <row r="35" spans="1:11" x14ac:dyDescent="0.25">
      <c r="A35" s="4" t="s">
        <v>41</v>
      </c>
      <c r="B35" s="5" t="s">
        <v>53</v>
      </c>
      <c r="C35" s="5">
        <v>5462</v>
      </c>
      <c r="D35" s="4" t="s">
        <v>39</v>
      </c>
      <c r="E35" s="8">
        <v>1.05</v>
      </c>
      <c r="F35" s="9">
        <v>21500</v>
      </c>
      <c r="G35" s="8">
        <f t="shared" si="0"/>
        <v>22575</v>
      </c>
      <c r="H35" s="10">
        <v>30</v>
      </c>
      <c r="I35" s="11">
        <v>40770</v>
      </c>
      <c r="J35" s="11">
        <v>40777</v>
      </c>
      <c r="K35" t="str">
        <f t="shared" si="1"/>
        <v>Large</v>
      </c>
    </row>
    <row r="36" spans="1:11" x14ac:dyDescent="0.25">
      <c r="A36" s="4" t="s">
        <v>41</v>
      </c>
      <c r="B36" s="5" t="s">
        <v>54</v>
      </c>
      <c r="C36" s="5">
        <v>5462</v>
      </c>
      <c r="D36" s="4" t="s">
        <v>39</v>
      </c>
      <c r="E36" s="8">
        <v>1.05</v>
      </c>
      <c r="F36" s="9">
        <v>23000</v>
      </c>
      <c r="G36" s="8">
        <f t="shared" si="0"/>
        <v>24150</v>
      </c>
      <c r="H36" s="10">
        <v>30</v>
      </c>
      <c r="I36" s="11">
        <v>40765</v>
      </c>
      <c r="J36" s="11">
        <v>40770</v>
      </c>
      <c r="K36" t="str">
        <f t="shared" si="1"/>
        <v>Large</v>
      </c>
    </row>
    <row r="37" spans="1:11" x14ac:dyDescent="0.25">
      <c r="A37" s="4" t="s">
        <v>41</v>
      </c>
      <c r="B37" s="5" t="s">
        <v>55</v>
      </c>
      <c r="C37" s="5">
        <v>5166</v>
      </c>
      <c r="D37" s="4" t="s">
        <v>56</v>
      </c>
      <c r="E37" s="8">
        <v>1.25</v>
      </c>
      <c r="F37" s="9">
        <v>5650</v>
      </c>
      <c r="G37" s="8">
        <f t="shared" si="0"/>
        <v>7062.5</v>
      </c>
      <c r="H37" s="10">
        <v>30</v>
      </c>
      <c r="I37" s="11">
        <v>40817</v>
      </c>
      <c r="J37" s="11">
        <v>40822</v>
      </c>
      <c r="K37" t="str">
        <f t="shared" si="1"/>
        <v>Small</v>
      </c>
    </row>
    <row r="38" spans="1:11" x14ac:dyDescent="0.25">
      <c r="A38" s="4" t="s">
        <v>41</v>
      </c>
      <c r="B38" s="5" t="s">
        <v>57</v>
      </c>
      <c r="C38" s="5">
        <v>5689</v>
      </c>
      <c r="D38" s="4" t="s">
        <v>21</v>
      </c>
      <c r="E38" s="8">
        <v>175</v>
      </c>
      <c r="F38" s="9">
        <v>155</v>
      </c>
      <c r="G38" s="8">
        <f t="shared" si="0"/>
        <v>27125</v>
      </c>
      <c r="H38" s="10">
        <v>30</v>
      </c>
      <c r="I38" s="11">
        <v>40841</v>
      </c>
      <c r="J38" s="11">
        <v>40850</v>
      </c>
      <c r="K38" t="str">
        <f t="shared" si="1"/>
        <v>Small</v>
      </c>
    </row>
    <row r="39" spans="1:11" x14ac:dyDescent="0.25">
      <c r="A39" s="4" t="s">
        <v>41</v>
      </c>
      <c r="B39" s="5" t="s">
        <v>58</v>
      </c>
      <c r="C39" s="5">
        <v>5462</v>
      </c>
      <c r="D39" s="4" t="s">
        <v>39</v>
      </c>
      <c r="E39" s="8">
        <v>1.05</v>
      </c>
      <c r="F39" s="9">
        <v>22500</v>
      </c>
      <c r="G39" s="8">
        <f t="shared" si="0"/>
        <v>23625</v>
      </c>
      <c r="H39" s="10">
        <v>30</v>
      </c>
      <c r="I39" s="11">
        <v>40780</v>
      </c>
      <c r="J39" s="11">
        <v>40788</v>
      </c>
      <c r="K39" t="str">
        <f t="shared" si="1"/>
        <v>Large</v>
      </c>
    </row>
    <row r="40" spans="1:11" x14ac:dyDescent="0.25">
      <c r="A40" s="7" t="s">
        <v>59</v>
      </c>
      <c r="B40" s="6" t="s">
        <v>60</v>
      </c>
      <c r="C40" s="6">
        <v>1122</v>
      </c>
      <c r="D40" s="7" t="s">
        <v>17</v>
      </c>
      <c r="E40" s="13">
        <v>4.25</v>
      </c>
      <c r="F40" s="14">
        <v>19500</v>
      </c>
      <c r="G40" s="13">
        <f t="shared" si="0"/>
        <v>82875</v>
      </c>
      <c r="H40" s="10">
        <v>30</v>
      </c>
      <c r="I40" s="16">
        <v>40760</v>
      </c>
      <c r="J40" s="16">
        <v>40768</v>
      </c>
      <c r="K40" t="str">
        <f t="shared" si="1"/>
        <v>Large</v>
      </c>
    </row>
    <row r="41" spans="1:11" x14ac:dyDescent="0.25">
      <c r="A41" s="4" t="s">
        <v>59</v>
      </c>
      <c r="B41" s="5" t="s">
        <v>61</v>
      </c>
      <c r="C41" s="5">
        <v>3166</v>
      </c>
      <c r="D41" s="4" t="s">
        <v>56</v>
      </c>
      <c r="E41" s="8">
        <v>1.25</v>
      </c>
      <c r="F41" s="9">
        <v>5600</v>
      </c>
      <c r="G41" s="8">
        <f t="shared" si="0"/>
        <v>7000</v>
      </c>
      <c r="H41" s="10">
        <v>30</v>
      </c>
      <c r="I41" s="11">
        <v>40780</v>
      </c>
      <c r="J41" s="11">
        <v>40784</v>
      </c>
      <c r="K41" t="str">
        <f t="shared" si="1"/>
        <v>Small</v>
      </c>
    </row>
    <row r="42" spans="1:11" x14ac:dyDescent="0.25">
      <c r="A42" s="7" t="s">
        <v>59</v>
      </c>
      <c r="B42" s="6" t="s">
        <v>62</v>
      </c>
      <c r="C42" s="6">
        <v>1122</v>
      </c>
      <c r="D42" s="7" t="s">
        <v>17</v>
      </c>
      <c r="E42" s="13">
        <v>4.25</v>
      </c>
      <c r="F42" s="14">
        <v>15500</v>
      </c>
      <c r="G42" s="13">
        <f t="shared" si="0"/>
        <v>65875</v>
      </c>
      <c r="H42" s="10">
        <v>30</v>
      </c>
      <c r="I42" s="16">
        <v>40790</v>
      </c>
      <c r="J42" s="16">
        <v>40798</v>
      </c>
      <c r="K42" t="str">
        <f t="shared" si="1"/>
        <v>Large</v>
      </c>
    </row>
    <row r="43" spans="1:11" x14ac:dyDescent="0.25">
      <c r="A43" s="4" t="s">
        <v>59</v>
      </c>
      <c r="B43" s="5" t="s">
        <v>63</v>
      </c>
      <c r="C43" s="5">
        <v>3166</v>
      </c>
      <c r="D43" s="4" t="s">
        <v>56</v>
      </c>
      <c r="E43" s="8">
        <v>1.25</v>
      </c>
      <c r="F43" s="9">
        <v>5500</v>
      </c>
      <c r="G43" s="8">
        <f t="shared" si="0"/>
        <v>6875</v>
      </c>
      <c r="H43" s="10">
        <v>30</v>
      </c>
      <c r="I43" s="11">
        <v>40787</v>
      </c>
      <c r="J43" s="11">
        <v>40792</v>
      </c>
      <c r="K43" t="str">
        <f t="shared" si="1"/>
        <v>Small</v>
      </c>
    </row>
    <row r="44" spans="1:11" x14ac:dyDescent="0.25">
      <c r="A44" s="7" t="s">
        <v>59</v>
      </c>
      <c r="B44" s="6" t="s">
        <v>64</v>
      </c>
      <c r="C44" s="6">
        <v>1122</v>
      </c>
      <c r="D44" s="7" t="s">
        <v>17</v>
      </c>
      <c r="E44" s="13">
        <v>4.25</v>
      </c>
      <c r="F44" s="14">
        <v>18000</v>
      </c>
      <c r="G44" s="13">
        <f t="shared" si="0"/>
        <v>76500</v>
      </c>
      <c r="H44" s="10">
        <v>30</v>
      </c>
      <c r="I44" s="16">
        <v>40817</v>
      </c>
      <c r="J44" s="16">
        <v>40824</v>
      </c>
      <c r="K44" t="str">
        <f t="shared" si="1"/>
        <v>Large</v>
      </c>
    </row>
    <row r="45" spans="1:11" x14ac:dyDescent="0.25">
      <c r="A45" s="7" t="s">
        <v>59</v>
      </c>
      <c r="B45" s="6" t="s">
        <v>65</v>
      </c>
      <c r="C45" s="6">
        <v>1122</v>
      </c>
      <c r="D45" s="7" t="s">
        <v>17</v>
      </c>
      <c r="E45" s="13">
        <v>4.25</v>
      </c>
      <c r="F45" s="14">
        <v>12500</v>
      </c>
      <c r="G45" s="13">
        <f t="shared" si="0"/>
        <v>53125</v>
      </c>
      <c r="H45" s="10">
        <v>30</v>
      </c>
      <c r="I45" s="16">
        <v>40791</v>
      </c>
      <c r="J45" s="16">
        <v>40797</v>
      </c>
      <c r="K45" t="str">
        <f t="shared" si="1"/>
        <v>Large</v>
      </c>
    </row>
    <row r="46" spans="1:11" x14ac:dyDescent="0.25">
      <c r="A46" s="7" t="s">
        <v>59</v>
      </c>
      <c r="B46" s="6" t="s">
        <v>66</v>
      </c>
      <c r="C46" s="6">
        <v>1122</v>
      </c>
      <c r="D46" s="7" t="s">
        <v>17</v>
      </c>
      <c r="E46" s="13">
        <v>4.25</v>
      </c>
      <c r="F46" s="14">
        <v>15000</v>
      </c>
      <c r="G46" s="13">
        <f t="shared" si="0"/>
        <v>63750</v>
      </c>
      <c r="H46" s="10">
        <v>30</v>
      </c>
      <c r="I46" s="16">
        <v>40794</v>
      </c>
      <c r="J46" s="16">
        <v>40801</v>
      </c>
      <c r="K46" t="str">
        <f t="shared" si="1"/>
        <v>Large</v>
      </c>
    </row>
    <row r="47" spans="1:11" x14ac:dyDescent="0.25">
      <c r="A47" s="7" t="s">
        <v>59</v>
      </c>
      <c r="B47" s="6" t="s">
        <v>67</v>
      </c>
      <c r="C47" s="6">
        <v>1122</v>
      </c>
      <c r="D47" s="7" t="s">
        <v>17</v>
      </c>
      <c r="E47" s="13">
        <v>4.25</v>
      </c>
      <c r="F47" s="14">
        <v>14500</v>
      </c>
      <c r="G47" s="13">
        <f t="shared" si="0"/>
        <v>61625</v>
      </c>
      <c r="H47" s="10">
        <v>30</v>
      </c>
      <c r="I47" s="16">
        <v>40814</v>
      </c>
      <c r="J47" s="16">
        <v>40819</v>
      </c>
      <c r="K47" t="str">
        <f t="shared" si="1"/>
        <v>Large</v>
      </c>
    </row>
    <row r="48" spans="1:11" x14ac:dyDescent="0.25">
      <c r="A48" s="4" t="s">
        <v>59</v>
      </c>
      <c r="B48" s="5" t="s">
        <v>68</v>
      </c>
      <c r="C48" s="5">
        <v>5066</v>
      </c>
      <c r="D48" s="4" t="s">
        <v>39</v>
      </c>
      <c r="E48" s="8">
        <v>0.95</v>
      </c>
      <c r="F48" s="9">
        <v>25000</v>
      </c>
      <c r="G48" s="8">
        <f t="shared" si="0"/>
        <v>23750</v>
      </c>
      <c r="H48" s="10">
        <v>30</v>
      </c>
      <c r="I48" s="11">
        <v>40791</v>
      </c>
      <c r="J48" s="11">
        <v>40798</v>
      </c>
      <c r="K48" t="str">
        <f t="shared" si="1"/>
        <v>Large</v>
      </c>
    </row>
    <row r="49" spans="1:11" x14ac:dyDescent="0.25">
      <c r="A49" s="4" t="s">
        <v>59</v>
      </c>
      <c r="B49" s="5" t="s">
        <v>69</v>
      </c>
      <c r="C49" s="5">
        <v>3166</v>
      </c>
      <c r="D49" s="4" t="s">
        <v>56</v>
      </c>
      <c r="E49" s="8">
        <v>1.25</v>
      </c>
      <c r="F49" s="9">
        <v>5650</v>
      </c>
      <c r="G49" s="8">
        <f t="shared" si="0"/>
        <v>7062.5</v>
      </c>
      <c r="H49" s="10">
        <v>30</v>
      </c>
      <c r="I49" s="11">
        <v>40791</v>
      </c>
      <c r="J49" s="11">
        <v>40796</v>
      </c>
      <c r="K49" t="str">
        <f t="shared" si="1"/>
        <v>Small</v>
      </c>
    </row>
    <row r="50" spans="1:11" x14ac:dyDescent="0.25">
      <c r="A50" s="4" t="s">
        <v>59</v>
      </c>
      <c r="B50" s="5" t="s">
        <v>70</v>
      </c>
      <c r="C50" s="5">
        <v>3166</v>
      </c>
      <c r="D50" s="4" t="s">
        <v>56</v>
      </c>
      <c r="E50" s="8">
        <v>1.25</v>
      </c>
      <c r="F50" s="9">
        <v>5425</v>
      </c>
      <c r="G50" s="8">
        <f t="shared" si="0"/>
        <v>6781.25</v>
      </c>
      <c r="H50" s="10">
        <v>30</v>
      </c>
      <c r="I50" s="11">
        <v>40796</v>
      </c>
      <c r="J50" s="11">
        <v>40801</v>
      </c>
      <c r="K50" t="str">
        <f t="shared" si="1"/>
        <v>Small</v>
      </c>
    </row>
    <row r="51" spans="1:11" x14ac:dyDescent="0.25">
      <c r="A51" s="4" t="s">
        <v>59</v>
      </c>
      <c r="B51" s="5" t="s">
        <v>71</v>
      </c>
      <c r="C51" s="5">
        <v>9966</v>
      </c>
      <c r="D51" s="4" t="s">
        <v>72</v>
      </c>
      <c r="E51" s="8">
        <v>0.75</v>
      </c>
      <c r="F51" s="9">
        <v>500</v>
      </c>
      <c r="G51" s="8">
        <f t="shared" si="0"/>
        <v>375</v>
      </c>
      <c r="H51" s="10">
        <v>30</v>
      </c>
      <c r="I51" s="11">
        <v>40780</v>
      </c>
      <c r="J51" s="11">
        <v>40786</v>
      </c>
      <c r="K51" t="str">
        <f t="shared" si="1"/>
        <v>Small</v>
      </c>
    </row>
    <row r="52" spans="1:11" x14ac:dyDescent="0.25">
      <c r="A52" s="4" t="s">
        <v>59</v>
      </c>
      <c r="B52" s="5" t="s">
        <v>73</v>
      </c>
      <c r="C52" s="5">
        <v>5066</v>
      </c>
      <c r="D52" s="4" t="s">
        <v>39</v>
      </c>
      <c r="E52" s="8">
        <v>0.95</v>
      </c>
      <c r="F52" s="9">
        <v>17500</v>
      </c>
      <c r="G52" s="8">
        <f t="shared" si="0"/>
        <v>16625</v>
      </c>
      <c r="H52" s="10">
        <v>30</v>
      </c>
      <c r="I52" s="11">
        <v>40801</v>
      </c>
      <c r="J52" s="11">
        <v>40808</v>
      </c>
      <c r="K52" t="str">
        <f t="shared" si="1"/>
        <v>Large</v>
      </c>
    </row>
    <row r="53" spans="1:11" x14ac:dyDescent="0.25">
      <c r="A53" s="7" t="s">
        <v>59</v>
      </c>
      <c r="B53" s="6" t="s">
        <v>74</v>
      </c>
      <c r="C53" s="6">
        <v>1122</v>
      </c>
      <c r="D53" s="7" t="s">
        <v>17</v>
      </c>
      <c r="E53" s="13">
        <v>4.25</v>
      </c>
      <c r="F53" s="14">
        <v>17500</v>
      </c>
      <c r="G53" s="13">
        <f t="shared" si="0"/>
        <v>74375</v>
      </c>
      <c r="H53" s="10">
        <v>30</v>
      </c>
      <c r="I53" s="16">
        <v>40841</v>
      </c>
      <c r="J53" s="16">
        <v>40850</v>
      </c>
      <c r="K53" t="str">
        <f t="shared" si="1"/>
        <v>Large</v>
      </c>
    </row>
    <row r="54" spans="1:11" x14ac:dyDescent="0.25">
      <c r="A54" s="7" t="s">
        <v>59</v>
      </c>
      <c r="B54" s="6" t="s">
        <v>75</v>
      </c>
      <c r="C54" s="6">
        <v>1122</v>
      </c>
      <c r="D54" s="7" t="s">
        <v>17</v>
      </c>
      <c r="E54" s="13">
        <v>4.25</v>
      </c>
      <c r="F54" s="14">
        <v>17000</v>
      </c>
      <c r="G54" s="13">
        <f t="shared" si="0"/>
        <v>72250</v>
      </c>
      <c r="H54" s="10">
        <v>30</v>
      </c>
      <c r="I54" s="16">
        <v>40827</v>
      </c>
      <c r="J54" s="16">
        <v>40835</v>
      </c>
      <c r="K54" t="str">
        <f t="shared" si="1"/>
        <v>Large</v>
      </c>
    </row>
    <row r="55" spans="1:11" x14ac:dyDescent="0.25">
      <c r="A55" s="4" t="s">
        <v>76</v>
      </c>
      <c r="B55" s="5" t="s">
        <v>77</v>
      </c>
      <c r="C55" s="6">
        <v>6431</v>
      </c>
      <c r="D55" s="7" t="s">
        <v>43</v>
      </c>
      <c r="E55" s="8">
        <v>2.85</v>
      </c>
      <c r="F55" s="9">
        <v>1250</v>
      </c>
      <c r="G55" s="8">
        <f t="shared" si="0"/>
        <v>3562.5</v>
      </c>
      <c r="H55" s="10">
        <v>30</v>
      </c>
      <c r="I55" s="11">
        <v>40821</v>
      </c>
      <c r="J55" s="11">
        <v>40826</v>
      </c>
      <c r="K55" t="str">
        <f t="shared" si="1"/>
        <v>Small</v>
      </c>
    </row>
    <row r="56" spans="1:11" x14ac:dyDescent="0.25">
      <c r="A56" s="4" t="s">
        <v>76</v>
      </c>
      <c r="B56" s="5" t="s">
        <v>78</v>
      </c>
      <c r="C56" s="5">
        <v>7258</v>
      </c>
      <c r="D56" s="4" t="s">
        <v>35</v>
      </c>
      <c r="E56" s="8">
        <v>100.5</v>
      </c>
      <c r="F56" s="9">
        <v>95</v>
      </c>
      <c r="G56" s="8">
        <f t="shared" si="0"/>
        <v>9547.5</v>
      </c>
      <c r="H56" s="10">
        <v>30</v>
      </c>
      <c r="I56" s="11">
        <v>40836</v>
      </c>
      <c r="J56" s="11">
        <v>40845</v>
      </c>
      <c r="K56" t="str">
        <f t="shared" si="1"/>
        <v>Small</v>
      </c>
    </row>
    <row r="57" spans="1:11" x14ac:dyDescent="0.25">
      <c r="A57" s="4" t="s">
        <v>76</v>
      </c>
      <c r="B57" s="5" t="s">
        <v>79</v>
      </c>
      <c r="C57" s="5">
        <v>9977</v>
      </c>
      <c r="D57" s="4" t="s">
        <v>80</v>
      </c>
      <c r="E57" s="8">
        <v>1</v>
      </c>
      <c r="F57" s="9">
        <v>525</v>
      </c>
      <c r="G57" s="8">
        <f t="shared" si="0"/>
        <v>525</v>
      </c>
      <c r="H57" s="10">
        <v>30</v>
      </c>
      <c r="I57" s="11">
        <v>40848</v>
      </c>
      <c r="J57" s="11">
        <v>40854</v>
      </c>
      <c r="K57" t="str">
        <f t="shared" si="1"/>
        <v>Small</v>
      </c>
    </row>
    <row r="58" spans="1:11" x14ac:dyDescent="0.25">
      <c r="A58" s="4" t="s">
        <v>76</v>
      </c>
      <c r="B58" s="5" t="s">
        <v>81</v>
      </c>
      <c r="C58" s="6">
        <v>6431</v>
      </c>
      <c r="D58" s="7" t="s">
        <v>43</v>
      </c>
      <c r="E58" s="8">
        <v>2.85</v>
      </c>
      <c r="F58" s="9">
        <v>1350</v>
      </c>
      <c r="G58" s="8">
        <f t="shared" si="0"/>
        <v>3847.5</v>
      </c>
      <c r="H58" s="10">
        <v>30</v>
      </c>
      <c r="I58" s="11">
        <v>40817</v>
      </c>
      <c r="J58" s="11">
        <v>40823</v>
      </c>
      <c r="K58" t="str">
        <f t="shared" si="1"/>
        <v>Small</v>
      </c>
    </row>
    <row r="59" spans="1:11" x14ac:dyDescent="0.25">
      <c r="A59" s="4" t="s">
        <v>76</v>
      </c>
      <c r="B59" s="5" t="s">
        <v>82</v>
      </c>
      <c r="C59" s="6">
        <v>6431</v>
      </c>
      <c r="D59" s="7" t="s">
        <v>43</v>
      </c>
      <c r="E59" s="8">
        <v>2.85</v>
      </c>
      <c r="F59" s="9">
        <v>1300</v>
      </c>
      <c r="G59" s="8">
        <f t="shared" si="0"/>
        <v>3705</v>
      </c>
      <c r="H59" s="10">
        <v>30</v>
      </c>
      <c r="I59" s="11">
        <v>40811</v>
      </c>
      <c r="J59" s="11">
        <v>40817</v>
      </c>
      <c r="K59" t="str">
        <f t="shared" si="1"/>
        <v>Small</v>
      </c>
    </row>
    <row r="60" spans="1:11" x14ac:dyDescent="0.25">
      <c r="A60" s="4" t="s">
        <v>76</v>
      </c>
      <c r="B60" s="5" t="s">
        <v>83</v>
      </c>
      <c r="C60" s="5">
        <v>7258</v>
      </c>
      <c r="D60" s="4" t="s">
        <v>35</v>
      </c>
      <c r="E60" s="8">
        <v>100.5</v>
      </c>
      <c r="F60" s="9">
        <v>100</v>
      </c>
      <c r="G60" s="8">
        <f t="shared" si="0"/>
        <v>10050</v>
      </c>
      <c r="H60" s="10">
        <v>30</v>
      </c>
      <c r="I60" s="11">
        <v>40831</v>
      </c>
      <c r="J60" s="11">
        <v>40840</v>
      </c>
      <c r="K60" t="str">
        <f t="shared" si="1"/>
        <v>Small</v>
      </c>
    </row>
    <row r="61" spans="1:11" x14ac:dyDescent="0.25">
      <c r="A61" s="4" t="s">
        <v>76</v>
      </c>
      <c r="B61" s="5" t="s">
        <v>84</v>
      </c>
      <c r="C61" s="5">
        <v>9967</v>
      </c>
      <c r="D61" s="4" t="s">
        <v>72</v>
      </c>
      <c r="E61" s="8">
        <v>0.85</v>
      </c>
      <c r="F61" s="9">
        <v>550</v>
      </c>
      <c r="G61" s="8">
        <f t="shared" si="0"/>
        <v>467.5</v>
      </c>
      <c r="H61" s="10">
        <v>30</v>
      </c>
      <c r="I61" s="11">
        <v>40852</v>
      </c>
      <c r="J61" s="11">
        <v>40858</v>
      </c>
      <c r="K61" t="str">
        <f t="shared" si="1"/>
        <v>Small</v>
      </c>
    </row>
    <row r="62" spans="1:11" x14ac:dyDescent="0.25">
      <c r="A62" s="4" t="s">
        <v>76</v>
      </c>
      <c r="B62" s="5" t="s">
        <v>85</v>
      </c>
      <c r="C62" s="5">
        <v>9955</v>
      </c>
      <c r="D62" s="4" t="s">
        <v>86</v>
      </c>
      <c r="E62" s="8">
        <v>0.55000000000000004</v>
      </c>
      <c r="F62" s="9">
        <v>150</v>
      </c>
      <c r="G62" s="8">
        <f t="shared" si="0"/>
        <v>82.5</v>
      </c>
      <c r="H62" s="10">
        <v>30</v>
      </c>
      <c r="I62" s="11">
        <v>40848</v>
      </c>
      <c r="J62" s="11">
        <v>40853</v>
      </c>
      <c r="K62" t="str">
        <f t="shared" si="1"/>
        <v>Small</v>
      </c>
    </row>
    <row r="63" spans="1:11" x14ac:dyDescent="0.25">
      <c r="A63" s="4" t="s">
        <v>76</v>
      </c>
      <c r="B63" s="5" t="s">
        <v>87</v>
      </c>
      <c r="C63" s="5">
        <v>9955</v>
      </c>
      <c r="D63" s="4" t="s">
        <v>86</v>
      </c>
      <c r="E63" s="8">
        <v>0.55000000000000004</v>
      </c>
      <c r="F63" s="9">
        <v>125</v>
      </c>
      <c r="G63" s="8">
        <f t="shared" si="0"/>
        <v>68.75</v>
      </c>
      <c r="H63" s="10">
        <v>30</v>
      </c>
      <c r="I63" s="11">
        <v>40852</v>
      </c>
      <c r="J63" s="11">
        <v>40857</v>
      </c>
      <c r="K63" t="str">
        <f t="shared" si="1"/>
        <v>Small</v>
      </c>
    </row>
    <row r="64" spans="1:11" x14ac:dyDescent="0.25">
      <c r="A64" s="4" t="s">
        <v>76</v>
      </c>
      <c r="B64" s="5" t="s">
        <v>88</v>
      </c>
      <c r="C64" s="5">
        <v>7258</v>
      </c>
      <c r="D64" s="4" t="s">
        <v>35</v>
      </c>
      <c r="E64" s="8">
        <v>100.5</v>
      </c>
      <c r="F64" s="9">
        <v>90</v>
      </c>
      <c r="G64" s="8">
        <f t="shared" si="0"/>
        <v>9045</v>
      </c>
      <c r="H64" s="10">
        <v>30</v>
      </c>
      <c r="I64" s="11">
        <v>40826</v>
      </c>
      <c r="J64" s="11">
        <v>40833</v>
      </c>
      <c r="K64" t="str">
        <f t="shared" si="1"/>
        <v>Small</v>
      </c>
    </row>
    <row r="65" spans="1:11" x14ac:dyDescent="0.25">
      <c r="A65" s="4" t="s">
        <v>76</v>
      </c>
      <c r="B65" s="5" t="s">
        <v>89</v>
      </c>
      <c r="C65" s="5">
        <v>8148</v>
      </c>
      <c r="D65" s="4" t="s">
        <v>90</v>
      </c>
      <c r="E65" s="8">
        <v>655.5</v>
      </c>
      <c r="F65" s="9">
        <v>125</v>
      </c>
      <c r="G65" s="8">
        <f t="shared" si="0"/>
        <v>81937.5</v>
      </c>
      <c r="H65" s="10">
        <v>30</v>
      </c>
      <c r="I65" s="11">
        <v>40826</v>
      </c>
      <c r="J65" s="11">
        <v>40833</v>
      </c>
      <c r="K65" t="str">
        <f t="shared" si="1"/>
        <v>Small</v>
      </c>
    </row>
    <row r="66" spans="1:11" x14ac:dyDescent="0.25">
      <c r="A66" s="4" t="s">
        <v>91</v>
      </c>
      <c r="B66" s="5" t="s">
        <v>92</v>
      </c>
      <c r="C66" s="6">
        <v>6433</v>
      </c>
      <c r="D66" s="7" t="s">
        <v>43</v>
      </c>
      <c r="E66" s="8">
        <v>2.95</v>
      </c>
      <c r="F66" s="9">
        <v>1500</v>
      </c>
      <c r="G66" s="8">
        <f t="shared" si="0"/>
        <v>4425</v>
      </c>
      <c r="H66" s="15">
        <v>15</v>
      </c>
      <c r="I66" s="11">
        <v>40817</v>
      </c>
      <c r="J66" s="11">
        <v>40826</v>
      </c>
      <c r="K66" t="str">
        <f t="shared" si="1"/>
        <v>Small</v>
      </c>
    </row>
    <row r="67" spans="1:11" x14ac:dyDescent="0.25">
      <c r="A67" s="4" t="s">
        <v>91</v>
      </c>
      <c r="B67" s="5" t="s">
        <v>93</v>
      </c>
      <c r="C67" s="6">
        <v>9764</v>
      </c>
      <c r="D67" s="7" t="s">
        <v>26</v>
      </c>
      <c r="E67" s="8">
        <v>3.75</v>
      </c>
      <c r="F67" s="9">
        <v>1980</v>
      </c>
      <c r="G67" s="8">
        <f t="shared" si="0"/>
        <v>7425</v>
      </c>
      <c r="H67" s="15">
        <v>15</v>
      </c>
      <c r="I67" s="11">
        <v>40806</v>
      </c>
      <c r="J67" s="11">
        <v>40815</v>
      </c>
      <c r="K67" t="str">
        <f t="shared" si="1"/>
        <v>Small</v>
      </c>
    </row>
    <row r="68" spans="1:11" x14ac:dyDescent="0.25">
      <c r="A68" s="4" t="s">
        <v>91</v>
      </c>
      <c r="B68" s="5" t="s">
        <v>94</v>
      </c>
      <c r="C68" s="6">
        <v>9764</v>
      </c>
      <c r="D68" s="7" t="s">
        <v>26</v>
      </c>
      <c r="E68" s="8">
        <v>3.75</v>
      </c>
      <c r="F68" s="9">
        <v>1850</v>
      </c>
      <c r="G68" s="8">
        <f t="shared" ref="G68:G97" si="2">E68*F68</f>
        <v>6937.5</v>
      </c>
      <c r="H68" s="15">
        <v>15</v>
      </c>
      <c r="I68" s="11">
        <v>40811</v>
      </c>
      <c r="J68" s="11">
        <v>40821</v>
      </c>
      <c r="K68" t="str">
        <f t="shared" si="1"/>
        <v>Small</v>
      </c>
    </row>
    <row r="69" spans="1:11" x14ac:dyDescent="0.25">
      <c r="A69" s="4" t="s">
        <v>91</v>
      </c>
      <c r="B69" s="5" t="s">
        <v>95</v>
      </c>
      <c r="C69" s="6">
        <v>9764</v>
      </c>
      <c r="D69" s="7" t="s">
        <v>26</v>
      </c>
      <c r="E69" s="8">
        <v>3.75</v>
      </c>
      <c r="F69" s="9">
        <v>1800</v>
      </c>
      <c r="G69" s="8">
        <f t="shared" si="2"/>
        <v>6750</v>
      </c>
      <c r="H69" s="15">
        <v>15</v>
      </c>
      <c r="I69" s="11">
        <v>40814</v>
      </c>
      <c r="J69" s="11">
        <v>40821</v>
      </c>
      <c r="K69" t="str">
        <f t="shared" ref="K69:K97" si="3">IF(F69&gt;=10000,"Large","Small")</f>
        <v>Small</v>
      </c>
    </row>
    <row r="70" spans="1:11" x14ac:dyDescent="0.25">
      <c r="A70" s="4" t="s">
        <v>91</v>
      </c>
      <c r="B70" s="5" t="s">
        <v>96</v>
      </c>
      <c r="C70" s="6">
        <v>9764</v>
      </c>
      <c r="D70" s="7" t="s">
        <v>26</v>
      </c>
      <c r="E70" s="8">
        <v>3.75</v>
      </c>
      <c r="F70" s="9">
        <v>1750</v>
      </c>
      <c r="G70" s="8">
        <f t="shared" si="2"/>
        <v>6562.5</v>
      </c>
      <c r="H70" s="15">
        <v>15</v>
      </c>
      <c r="I70" s="11">
        <v>40806</v>
      </c>
      <c r="J70" s="11">
        <v>40811</v>
      </c>
      <c r="K70" t="str">
        <f t="shared" si="3"/>
        <v>Small</v>
      </c>
    </row>
    <row r="71" spans="1:11" x14ac:dyDescent="0.25">
      <c r="A71" s="4" t="s">
        <v>97</v>
      </c>
      <c r="B71" s="5" t="s">
        <v>98</v>
      </c>
      <c r="C71" s="6">
        <v>6489</v>
      </c>
      <c r="D71" s="7" t="s">
        <v>43</v>
      </c>
      <c r="E71" s="8">
        <v>3</v>
      </c>
      <c r="F71" s="9">
        <v>900</v>
      </c>
      <c r="G71" s="8">
        <f t="shared" si="2"/>
        <v>2700</v>
      </c>
      <c r="H71" s="10">
        <v>25</v>
      </c>
      <c r="I71" s="11">
        <v>40826</v>
      </c>
      <c r="J71" s="11">
        <v>40834</v>
      </c>
      <c r="K71" t="str">
        <f t="shared" si="3"/>
        <v>Small</v>
      </c>
    </row>
    <row r="72" spans="1:11" x14ac:dyDescent="0.25">
      <c r="A72" s="4" t="s">
        <v>97</v>
      </c>
      <c r="B72" s="5" t="s">
        <v>99</v>
      </c>
      <c r="C72" s="6">
        <v>9752</v>
      </c>
      <c r="D72" s="7" t="s">
        <v>26</v>
      </c>
      <c r="E72" s="8">
        <v>4.05</v>
      </c>
      <c r="F72" s="9">
        <v>1500</v>
      </c>
      <c r="G72" s="8">
        <f t="shared" si="2"/>
        <v>6075</v>
      </c>
      <c r="H72" s="10">
        <v>25</v>
      </c>
      <c r="I72" s="11">
        <v>40806</v>
      </c>
      <c r="J72" s="11">
        <v>40811</v>
      </c>
      <c r="K72" t="str">
        <f t="shared" si="3"/>
        <v>Small</v>
      </c>
    </row>
    <row r="73" spans="1:11" x14ac:dyDescent="0.25">
      <c r="A73" s="4" t="s">
        <v>97</v>
      </c>
      <c r="B73" s="5" t="s">
        <v>100</v>
      </c>
      <c r="C73" s="6">
        <v>6489</v>
      </c>
      <c r="D73" s="7" t="s">
        <v>43</v>
      </c>
      <c r="E73" s="8">
        <v>3</v>
      </c>
      <c r="F73" s="9">
        <v>1100</v>
      </c>
      <c r="G73" s="8">
        <f t="shared" si="2"/>
        <v>3300</v>
      </c>
      <c r="H73" s="10">
        <v>25</v>
      </c>
      <c r="I73" s="11">
        <v>40821</v>
      </c>
      <c r="J73" s="11">
        <v>40826</v>
      </c>
      <c r="K73" t="str">
        <f t="shared" si="3"/>
        <v>Small</v>
      </c>
    </row>
    <row r="74" spans="1:11" x14ac:dyDescent="0.25">
      <c r="A74" s="4" t="s">
        <v>97</v>
      </c>
      <c r="B74" s="5" t="s">
        <v>101</v>
      </c>
      <c r="C74" s="6">
        <v>9752</v>
      </c>
      <c r="D74" s="7" t="s">
        <v>26</v>
      </c>
      <c r="E74" s="8">
        <v>4.05</v>
      </c>
      <c r="F74" s="9">
        <v>1550</v>
      </c>
      <c r="G74" s="8">
        <f t="shared" si="2"/>
        <v>6277.5</v>
      </c>
      <c r="H74" s="10">
        <v>25</v>
      </c>
      <c r="I74" s="11">
        <v>40811</v>
      </c>
      <c r="J74" s="11">
        <v>40821</v>
      </c>
      <c r="K74" t="str">
        <f t="shared" si="3"/>
        <v>Small</v>
      </c>
    </row>
    <row r="75" spans="1:11" x14ac:dyDescent="0.25">
      <c r="A75" s="4" t="s">
        <v>97</v>
      </c>
      <c r="B75" s="5" t="s">
        <v>102</v>
      </c>
      <c r="C75" s="5">
        <v>5125</v>
      </c>
      <c r="D75" s="4" t="s">
        <v>39</v>
      </c>
      <c r="E75" s="8">
        <v>1.1499999999999999</v>
      </c>
      <c r="F75" s="9">
        <v>15000</v>
      </c>
      <c r="G75" s="8">
        <f t="shared" si="2"/>
        <v>17250</v>
      </c>
      <c r="H75" s="10">
        <v>25</v>
      </c>
      <c r="I75" s="11">
        <v>40817</v>
      </c>
      <c r="J75" s="11">
        <v>40831</v>
      </c>
      <c r="K75" t="str">
        <f t="shared" si="3"/>
        <v>Large</v>
      </c>
    </row>
    <row r="76" spans="1:11" x14ac:dyDescent="0.25">
      <c r="A76" s="4" t="s">
        <v>97</v>
      </c>
      <c r="B76" s="5" t="s">
        <v>103</v>
      </c>
      <c r="C76" s="6">
        <v>6489</v>
      </c>
      <c r="D76" s="7" t="s">
        <v>43</v>
      </c>
      <c r="E76" s="8">
        <v>3</v>
      </c>
      <c r="F76" s="9">
        <v>1050</v>
      </c>
      <c r="G76" s="8">
        <f t="shared" si="2"/>
        <v>3150</v>
      </c>
      <c r="H76" s="10">
        <v>25</v>
      </c>
      <c r="I76" s="11">
        <v>40845</v>
      </c>
      <c r="J76" s="11">
        <v>40857</v>
      </c>
      <c r="K76" t="str">
        <f t="shared" si="3"/>
        <v>Small</v>
      </c>
    </row>
    <row r="77" spans="1:11" x14ac:dyDescent="0.25">
      <c r="A77" s="7" t="s">
        <v>97</v>
      </c>
      <c r="B77" s="6" t="s">
        <v>104</v>
      </c>
      <c r="C77" s="6">
        <v>4111</v>
      </c>
      <c r="D77" s="7" t="s">
        <v>13</v>
      </c>
      <c r="E77" s="13">
        <v>3.55</v>
      </c>
      <c r="F77" s="14">
        <v>4200</v>
      </c>
      <c r="G77" s="13">
        <f t="shared" si="2"/>
        <v>14910</v>
      </c>
      <c r="H77" s="10">
        <v>25</v>
      </c>
      <c r="I77" s="16">
        <v>40801</v>
      </c>
      <c r="J77" s="16">
        <v>40831</v>
      </c>
      <c r="K77" t="str">
        <f t="shared" si="3"/>
        <v>Small</v>
      </c>
    </row>
    <row r="78" spans="1:11" x14ac:dyDescent="0.25">
      <c r="A78" s="7" t="s">
        <v>97</v>
      </c>
      <c r="B78" s="6" t="s">
        <v>105</v>
      </c>
      <c r="C78" s="6">
        <v>4111</v>
      </c>
      <c r="D78" s="7" t="s">
        <v>13</v>
      </c>
      <c r="E78" s="13">
        <v>3.55</v>
      </c>
      <c r="F78" s="14">
        <v>4250</v>
      </c>
      <c r="G78" s="13">
        <f t="shared" si="2"/>
        <v>15087.5</v>
      </c>
      <c r="H78" s="10">
        <v>25</v>
      </c>
      <c r="I78" s="16">
        <v>40806</v>
      </c>
      <c r="J78" s="16">
        <v>40826</v>
      </c>
      <c r="K78" t="str">
        <f t="shared" si="3"/>
        <v>Small</v>
      </c>
    </row>
    <row r="79" spans="1:11" x14ac:dyDescent="0.25">
      <c r="A79" s="7" t="s">
        <v>97</v>
      </c>
      <c r="B79" s="6" t="s">
        <v>106</v>
      </c>
      <c r="C79" s="6">
        <v>4111</v>
      </c>
      <c r="D79" s="7" t="s">
        <v>13</v>
      </c>
      <c r="E79" s="13">
        <v>3.55</v>
      </c>
      <c r="F79" s="14">
        <v>4200</v>
      </c>
      <c r="G79" s="13">
        <f t="shared" si="2"/>
        <v>14910</v>
      </c>
      <c r="H79" s="10">
        <v>25</v>
      </c>
      <c r="I79" s="16">
        <v>40811</v>
      </c>
      <c r="J79" s="16">
        <v>40841</v>
      </c>
      <c r="K79" t="str">
        <f t="shared" si="3"/>
        <v>Small</v>
      </c>
    </row>
    <row r="80" spans="1:11" x14ac:dyDescent="0.25">
      <c r="A80" s="7" t="s">
        <v>97</v>
      </c>
      <c r="B80" s="6" t="s">
        <v>107</v>
      </c>
      <c r="C80" s="6">
        <v>4111</v>
      </c>
      <c r="D80" s="7" t="s">
        <v>13</v>
      </c>
      <c r="E80" s="13">
        <v>3.55</v>
      </c>
      <c r="F80" s="14">
        <v>4600</v>
      </c>
      <c r="G80" s="13">
        <f t="shared" si="2"/>
        <v>16330</v>
      </c>
      <c r="H80" s="10">
        <v>25</v>
      </c>
      <c r="I80" s="16">
        <v>40821</v>
      </c>
      <c r="J80" s="16">
        <v>40835</v>
      </c>
      <c r="K80" t="str">
        <f t="shared" si="3"/>
        <v>Small</v>
      </c>
    </row>
    <row r="81" spans="1:11" x14ac:dyDescent="0.25">
      <c r="A81" s="7" t="s">
        <v>97</v>
      </c>
      <c r="B81" s="6" t="s">
        <v>108</v>
      </c>
      <c r="C81" s="6">
        <v>4111</v>
      </c>
      <c r="D81" s="7" t="s">
        <v>13</v>
      </c>
      <c r="E81" s="13">
        <v>3.55</v>
      </c>
      <c r="F81" s="14">
        <v>4800</v>
      </c>
      <c r="G81" s="13">
        <f t="shared" si="2"/>
        <v>17040</v>
      </c>
      <c r="H81" s="10">
        <v>25</v>
      </c>
      <c r="I81" s="16">
        <v>40791</v>
      </c>
      <c r="J81" s="16">
        <v>40806</v>
      </c>
      <c r="K81" t="str">
        <f t="shared" si="3"/>
        <v>Small</v>
      </c>
    </row>
    <row r="82" spans="1:11" x14ac:dyDescent="0.25">
      <c r="A82" s="7" t="s">
        <v>97</v>
      </c>
      <c r="B82" s="6" t="s">
        <v>109</v>
      </c>
      <c r="C82" s="6">
        <v>4111</v>
      </c>
      <c r="D82" s="7" t="s">
        <v>13</v>
      </c>
      <c r="E82" s="13">
        <v>3.55</v>
      </c>
      <c r="F82" s="14">
        <v>4585</v>
      </c>
      <c r="G82" s="13">
        <f t="shared" si="2"/>
        <v>16276.75</v>
      </c>
      <c r="H82" s="10">
        <v>25</v>
      </c>
      <c r="I82" s="16">
        <v>40796</v>
      </c>
      <c r="J82" s="16">
        <v>40816</v>
      </c>
      <c r="K82" t="str">
        <f t="shared" si="3"/>
        <v>Small</v>
      </c>
    </row>
    <row r="83" spans="1:11" x14ac:dyDescent="0.25">
      <c r="A83" s="4" t="s">
        <v>110</v>
      </c>
      <c r="B83" s="5" t="s">
        <v>111</v>
      </c>
      <c r="C83" s="5">
        <v>5319</v>
      </c>
      <c r="D83" s="4" t="s">
        <v>39</v>
      </c>
      <c r="E83" s="8">
        <v>1.1000000000000001</v>
      </c>
      <c r="F83" s="9">
        <v>17500</v>
      </c>
      <c r="G83" s="8">
        <f t="shared" si="2"/>
        <v>19250</v>
      </c>
      <c r="H83" s="10">
        <v>30</v>
      </c>
      <c r="I83" s="11">
        <v>40775</v>
      </c>
      <c r="J83" s="11">
        <v>40786</v>
      </c>
      <c r="K83" t="str">
        <f t="shared" si="3"/>
        <v>Large</v>
      </c>
    </row>
    <row r="84" spans="1:11" x14ac:dyDescent="0.25">
      <c r="A84" s="4" t="s">
        <v>110</v>
      </c>
      <c r="B84" s="5" t="s">
        <v>112</v>
      </c>
      <c r="C84" s="6">
        <v>4312</v>
      </c>
      <c r="D84" s="7" t="s">
        <v>13</v>
      </c>
      <c r="E84" s="8">
        <v>3.75</v>
      </c>
      <c r="F84" s="9">
        <v>4250</v>
      </c>
      <c r="G84" s="8">
        <f t="shared" si="2"/>
        <v>15937.5</v>
      </c>
      <c r="H84" s="10">
        <v>30</v>
      </c>
      <c r="I84" s="11">
        <v>40780</v>
      </c>
      <c r="J84" s="11">
        <v>40787</v>
      </c>
      <c r="K84" t="str">
        <f t="shared" si="3"/>
        <v>Small</v>
      </c>
    </row>
    <row r="85" spans="1:11" x14ac:dyDescent="0.25">
      <c r="A85" s="4" t="s">
        <v>110</v>
      </c>
      <c r="B85" s="5" t="s">
        <v>113</v>
      </c>
      <c r="C85" s="5">
        <v>5319</v>
      </c>
      <c r="D85" s="4" t="s">
        <v>39</v>
      </c>
      <c r="E85" s="8">
        <v>1.1000000000000001</v>
      </c>
      <c r="F85" s="9">
        <v>16500</v>
      </c>
      <c r="G85" s="8">
        <f t="shared" si="2"/>
        <v>18150</v>
      </c>
      <c r="H85" s="10">
        <v>30</v>
      </c>
      <c r="I85" s="11">
        <v>40801</v>
      </c>
      <c r="J85" s="11">
        <v>40821</v>
      </c>
      <c r="K85" t="str">
        <f t="shared" si="3"/>
        <v>Large</v>
      </c>
    </row>
    <row r="86" spans="1:11" x14ac:dyDescent="0.25">
      <c r="A86" s="4" t="s">
        <v>110</v>
      </c>
      <c r="B86" s="5" t="s">
        <v>114</v>
      </c>
      <c r="C86" s="5">
        <v>5677</v>
      </c>
      <c r="D86" s="4" t="s">
        <v>21</v>
      </c>
      <c r="E86" s="8">
        <v>195</v>
      </c>
      <c r="F86" s="9">
        <v>120</v>
      </c>
      <c r="G86" s="8">
        <f t="shared" si="2"/>
        <v>23400</v>
      </c>
      <c r="H86" s="10">
        <v>30</v>
      </c>
      <c r="I86" s="11">
        <v>40849</v>
      </c>
      <c r="J86" s="11">
        <v>40860</v>
      </c>
      <c r="K86" t="str">
        <f t="shared" si="3"/>
        <v>Small</v>
      </c>
    </row>
    <row r="87" spans="1:11" x14ac:dyDescent="0.25">
      <c r="A87" s="4" t="s">
        <v>110</v>
      </c>
      <c r="B87" s="5" t="s">
        <v>115</v>
      </c>
      <c r="C87" s="6">
        <v>4312</v>
      </c>
      <c r="D87" s="7" t="s">
        <v>13</v>
      </c>
      <c r="E87" s="8">
        <v>3.75</v>
      </c>
      <c r="F87" s="9">
        <v>4200</v>
      </c>
      <c r="G87" s="8">
        <f t="shared" si="2"/>
        <v>15750</v>
      </c>
      <c r="H87" s="10">
        <v>30</v>
      </c>
      <c r="I87" s="11">
        <v>40787</v>
      </c>
      <c r="J87" s="11">
        <v>40796</v>
      </c>
      <c r="K87" t="str">
        <f t="shared" si="3"/>
        <v>Small</v>
      </c>
    </row>
    <row r="88" spans="1:11" x14ac:dyDescent="0.25">
      <c r="A88" s="4" t="s">
        <v>110</v>
      </c>
      <c r="B88" s="5" t="s">
        <v>116</v>
      </c>
      <c r="C88" s="6">
        <v>4312</v>
      </c>
      <c r="D88" s="7" t="s">
        <v>13</v>
      </c>
      <c r="E88" s="8">
        <v>3.75</v>
      </c>
      <c r="F88" s="9">
        <v>4150</v>
      </c>
      <c r="G88" s="8">
        <f t="shared" si="2"/>
        <v>15562.5</v>
      </c>
      <c r="H88" s="10">
        <v>30</v>
      </c>
      <c r="I88" s="11">
        <v>40789</v>
      </c>
      <c r="J88" s="11">
        <v>40797</v>
      </c>
      <c r="K88" t="str">
        <f t="shared" si="3"/>
        <v>Small</v>
      </c>
    </row>
    <row r="89" spans="1:11" x14ac:dyDescent="0.25">
      <c r="A89" s="4" t="s">
        <v>110</v>
      </c>
      <c r="B89" s="5" t="s">
        <v>117</v>
      </c>
      <c r="C89" s="5">
        <v>5677</v>
      </c>
      <c r="D89" s="4" t="s">
        <v>21</v>
      </c>
      <c r="E89" s="8">
        <v>195</v>
      </c>
      <c r="F89" s="9">
        <v>110</v>
      </c>
      <c r="G89" s="8">
        <f t="shared" si="2"/>
        <v>21450</v>
      </c>
      <c r="H89" s="10">
        <v>30</v>
      </c>
      <c r="I89" s="11">
        <v>40852</v>
      </c>
      <c r="J89" s="11">
        <v>40864</v>
      </c>
      <c r="K89" t="str">
        <f t="shared" si="3"/>
        <v>Small</v>
      </c>
    </row>
    <row r="90" spans="1:11" x14ac:dyDescent="0.25">
      <c r="A90" s="4" t="s">
        <v>110</v>
      </c>
      <c r="B90" s="5" t="s">
        <v>118</v>
      </c>
      <c r="C90" s="5">
        <v>5234</v>
      </c>
      <c r="D90" s="4" t="s">
        <v>56</v>
      </c>
      <c r="E90" s="8">
        <v>1.65</v>
      </c>
      <c r="F90" s="9">
        <v>4500</v>
      </c>
      <c r="G90" s="8">
        <f t="shared" si="2"/>
        <v>7425</v>
      </c>
      <c r="H90" s="10">
        <v>30</v>
      </c>
      <c r="I90" s="11">
        <v>40783</v>
      </c>
      <c r="J90" s="11">
        <v>40791</v>
      </c>
      <c r="K90" t="str">
        <f t="shared" si="3"/>
        <v>Small</v>
      </c>
    </row>
    <row r="91" spans="1:11" x14ac:dyDescent="0.25">
      <c r="A91" s="4" t="s">
        <v>110</v>
      </c>
      <c r="B91" s="5" t="s">
        <v>119</v>
      </c>
      <c r="C91" s="5">
        <v>5234</v>
      </c>
      <c r="D91" s="4" t="s">
        <v>56</v>
      </c>
      <c r="E91" s="8">
        <v>1.65</v>
      </c>
      <c r="F91" s="9">
        <v>4750</v>
      </c>
      <c r="G91" s="8">
        <f t="shared" si="2"/>
        <v>7837.5</v>
      </c>
      <c r="H91" s="10">
        <v>30</v>
      </c>
      <c r="I91" s="11">
        <v>40791</v>
      </c>
      <c r="J91" s="11">
        <v>40799</v>
      </c>
      <c r="K91" t="str">
        <f t="shared" si="3"/>
        <v>Small</v>
      </c>
    </row>
    <row r="92" spans="1:11" x14ac:dyDescent="0.25">
      <c r="A92" s="4" t="s">
        <v>110</v>
      </c>
      <c r="B92" s="5" t="s">
        <v>120</v>
      </c>
      <c r="C92" s="5">
        <v>5234</v>
      </c>
      <c r="D92" s="4" t="s">
        <v>56</v>
      </c>
      <c r="E92" s="8">
        <v>1.65</v>
      </c>
      <c r="F92" s="9">
        <v>4850</v>
      </c>
      <c r="G92" s="8">
        <f t="shared" si="2"/>
        <v>8002.5</v>
      </c>
      <c r="H92" s="10">
        <v>30</v>
      </c>
      <c r="I92" s="11">
        <v>40788</v>
      </c>
      <c r="J92" s="11">
        <v>40797</v>
      </c>
      <c r="K92" t="str">
        <f t="shared" si="3"/>
        <v>Small</v>
      </c>
    </row>
    <row r="93" spans="1:11" x14ac:dyDescent="0.25">
      <c r="A93" s="4" t="s">
        <v>110</v>
      </c>
      <c r="B93" s="5" t="s">
        <v>121</v>
      </c>
      <c r="C93" s="5">
        <v>8008</v>
      </c>
      <c r="D93" s="4" t="s">
        <v>90</v>
      </c>
      <c r="E93" s="8">
        <v>645</v>
      </c>
      <c r="F93" s="9">
        <v>150</v>
      </c>
      <c r="G93" s="8">
        <f t="shared" si="2"/>
        <v>96750</v>
      </c>
      <c r="H93" s="10">
        <v>30</v>
      </c>
      <c r="I93" s="11">
        <v>40831</v>
      </c>
      <c r="J93" s="11">
        <v>40842</v>
      </c>
      <c r="K93" t="str">
        <f t="shared" si="3"/>
        <v>Small</v>
      </c>
    </row>
    <row r="94" spans="1:11" x14ac:dyDescent="0.25">
      <c r="A94" s="4" t="s">
        <v>110</v>
      </c>
      <c r="B94" s="5" t="s">
        <v>122</v>
      </c>
      <c r="C94" s="5">
        <v>8008</v>
      </c>
      <c r="D94" s="4" t="s">
        <v>90</v>
      </c>
      <c r="E94" s="8">
        <v>645</v>
      </c>
      <c r="F94" s="9">
        <v>100</v>
      </c>
      <c r="G94" s="8">
        <f t="shared" si="2"/>
        <v>64500</v>
      </c>
      <c r="H94" s="10">
        <v>30</v>
      </c>
      <c r="I94" s="11">
        <v>40826</v>
      </c>
      <c r="J94" s="11">
        <v>40837</v>
      </c>
      <c r="K94" t="str">
        <f t="shared" si="3"/>
        <v>Small</v>
      </c>
    </row>
    <row r="95" spans="1:11" x14ac:dyDescent="0.25">
      <c r="A95" s="4" t="s">
        <v>110</v>
      </c>
      <c r="B95" s="5" t="s">
        <v>123</v>
      </c>
      <c r="C95" s="5">
        <v>5677</v>
      </c>
      <c r="D95" s="4" t="s">
        <v>21</v>
      </c>
      <c r="E95" s="8">
        <v>195</v>
      </c>
      <c r="F95" s="9">
        <v>130</v>
      </c>
      <c r="G95" s="8">
        <f t="shared" si="2"/>
        <v>25350</v>
      </c>
      <c r="H95" s="10">
        <v>30</v>
      </c>
      <c r="I95" s="11">
        <v>40844</v>
      </c>
      <c r="J95" s="11">
        <v>40854</v>
      </c>
      <c r="K95" t="str">
        <f t="shared" si="3"/>
        <v>Small</v>
      </c>
    </row>
    <row r="96" spans="1:11" x14ac:dyDescent="0.25">
      <c r="A96" s="4" t="s">
        <v>110</v>
      </c>
      <c r="B96" s="5" t="s">
        <v>124</v>
      </c>
      <c r="C96" s="5">
        <v>8008</v>
      </c>
      <c r="D96" s="4" t="s">
        <v>90</v>
      </c>
      <c r="E96" s="8">
        <v>645</v>
      </c>
      <c r="F96" s="9">
        <v>120</v>
      </c>
      <c r="G96" s="8">
        <f t="shared" si="2"/>
        <v>77400</v>
      </c>
      <c r="H96" s="10">
        <v>30</v>
      </c>
      <c r="I96" s="11">
        <v>40844</v>
      </c>
      <c r="J96" s="11">
        <v>40851</v>
      </c>
      <c r="K96" t="str">
        <f t="shared" si="3"/>
        <v>Small</v>
      </c>
    </row>
    <row r="97" spans="1:11" x14ac:dyDescent="0.25">
      <c r="A97" s="4" t="s">
        <v>110</v>
      </c>
      <c r="B97" s="5" t="s">
        <v>125</v>
      </c>
      <c r="C97" s="5">
        <v>5319</v>
      </c>
      <c r="D97" s="4" t="s">
        <v>39</v>
      </c>
      <c r="E97" s="8">
        <v>1.1000000000000001</v>
      </c>
      <c r="F97" s="9">
        <v>18100</v>
      </c>
      <c r="G97" s="8">
        <f t="shared" si="2"/>
        <v>19910</v>
      </c>
      <c r="H97" s="10">
        <v>30</v>
      </c>
      <c r="I97" s="11">
        <v>40780</v>
      </c>
      <c r="J97" s="11">
        <v>40791</v>
      </c>
      <c r="K97" t="str">
        <f t="shared" si="3"/>
        <v>Large</v>
      </c>
    </row>
    <row r="98" spans="1:11" ht="15.75" thickBot="1" x14ac:dyDescent="0.3"/>
    <row r="99" spans="1:11" ht="15.75" thickTop="1" x14ac:dyDescent="0.25">
      <c r="A99" s="21" t="s">
        <v>126</v>
      </c>
      <c r="B99" s="18">
        <f>MIN(F4:F97)</f>
        <v>90</v>
      </c>
    </row>
    <row r="100" spans="1:11" x14ac:dyDescent="0.25">
      <c r="A100" s="22" t="s">
        <v>127</v>
      </c>
      <c r="B100" s="18">
        <f>MAX(F4:F97)</f>
        <v>25000</v>
      </c>
    </row>
    <row r="101" spans="1:11" x14ac:dyDescent="0.25">
      <c r="A101" s="22" t="s">
        <v>128</v>
      </c>
      <c r="B101" s="19">
        <f>SUM(G4:G97)</f>
        <v>2471760</v>
      </c>
    </row>
    <row r="102" spans="1:11" x14ac:dyDescent="0.25">
      <c r="A102" s="22" t="s">
        <v>129</v>
      </c>
      <c r="B102" s="20">
        <f>AVERAGE(H4:H97)</f>
        <v>30.638297872340427</v>
      </c>
    </row>
    <row r="103" spans="1:11" x14ac:dyDescent="0.25">
      <c r="A103" s="22" t="s">
        <v>130</v>
      </c>
      <c r="B103">
        <f>COUNTA(B4:B97)</f>
        <v>94</v>
      </c>
    </row>
    <row r="104" spans="1:11" x14ac:dyDescent="0.25">
      <c r="A104" s="22" t="s">
        <v>131</v>
      </c>
      <c r="B104">
        <f>COUNTIF(D4:D97,"=O-Ring")</f>
        <v>12</v>
      </c>
    </row>
    <row r="105" spans="1:11" ht="15.75" thickBot="1" x14ac:dyDescent="0.3">
      <c r="A105" s="23" t="s">
        <v>132</v>
      </c>
      <c r="B105">
        <f>COUNTIF(H4:H97,"&lt;30")</f>
        <v>17</v>
      </c>
    </row>
    <row r="106" spans="1:11" ht="15.75" thickTop="1" x14ac:dyDescent="0.25">
      <c r="B106">
        <f>MATCH(1369,$C$4:$C$97,0)</f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workbookViewId="0">
      <selection activeCell="R8" sqref="R8"/>
    </sheetView>
  </sheetViews>
  <sheetFormatPr defaultRowHeight="15" x14ac:dyDescent="0.25"/>
  <cols>
    <col min="1" max="1" width="18.85546875" bestFit="1" customWidth="1"/>
  </cols>
  <sheetData>
    <row r="1" spans="1:2" ht="15.75" thickBot="1" x14ac:dyDescent="0.3">
      <c r="A1" s="2" t="s">
        <v>4</v>
      </c>
      <c r="B1" t="s">
        <v>135</v>
      </c>
    </row>
    <row r="2" spans="1:2" ht="15.75" thickTop="1" x14ac:dyDescent="0.25">
      <c r="A2" s="7" t="s">
        <v>17</v>
      </c>
      <c r="B2">
        <f>COUNTIF(Data!D$4:D$97,A2)</f>
        <v>14</v>
      </c>
    </row>
    <row r="3" spans="1:2" x14ac:dyDescent="0.25">
      <c r="A3" s="7" t="s">
        <v>13</v>
      </c>
      <c r="B3">
        <f>COUNTIF(Data!D$4:D$97,A3)</f>
        <v>11</v>
      </c>
    </row>
    <row r="4" spans="1:2" x14ac:dyDescent="0.25">
      <c r="A4" s="4" t="s">
        <v>15</v>
      </c>
      <c r="B4">
        <f>COUNTIF(Data!D$4:D$97,A4)</f>
        <v>4</v>
      </c>
    </row>
    <row r="5" spans="1:2" x14ac:dyDescent="0.25">
      <c r="A5" s="4" t="s">
        <v>86</v>
      </c>
      <c r="B5">
        <f>COUNTIF(Data!D$4:D$97,A5)</f>
        <v>2</v>
      </c>
    </row>
    <row r="6" spans="1:2" x14ac:dyDescent="0.25">
      <c r="A6" s="4" t="s">
        <v>56</v>
      </c>
      <c r="B6">
        <f>COUNTIF(Data!D$4:D$97,A6)</f>
        <v>8</v>
      </c>
    </row>
    <row r="7" spans="1:2" x14ac:dyDescent="0.25">
      <c r="A7" s="7" t="s">
        <v>26</v>
      </c>
      <c r="B7">
        <f>COUNTIF(Data!D$4:D$97,A7)</f>
        <v>10</v>
      </c>
    </row>
    <row r="8" spans="1:2" x14ac:dyDescent="0.25">
      <c r="A8" s="4" t="s">
        <v>72</v>
      </c>
      <c r="B8">
        <f>COUNTIF(Data!D$4:D$97,A8)</f>
        <v>2</v>
      </c>
    </row>
    <row r="9" spans="1:2" x14ac:dyDescent="0.25">
      <c r="A9" s="4" t="s">
        <v>90</v>
      </c>
      <c r="B9">
        <f>COUNTIF(Data!D$4:D$97,A9)</f>
        <v>4</v>
      </c>
    </row>
    <row r="10" spans="1:2" x14ac:dyDescent="0.25">
      <c r="A10" s="7" t="s">
        <v>43</v>
      </c>
      <c r="B10">
        <f>COUNTIF(Data!D$4:D$97,A10)</f>
        <v>12</v>
      </c>
    </row>
    <row r="11" spans="1:2" x14ac:dyDescent="0.25">
      <c r="A11" s="4" t="s">
        <v>80</v>
      </c>
      <c r="B11">
        <f>COUNTIF(Data!D$4:D$97,A11)</f>
        <v>1</v>
      </c>
    </row>
    <row r="12" spans="1:2" x14ac:dyDescent="0.25">
      <c r="A12" s="4" t="s">
        <v>35</v>
      </c>
      <c r="B12">
        <f>COUNTIF(Data!D$4:D$97,A12)</f>
        <v>7</v>
      </c>
    </row>
    <row r="13" spans="1:2" x14ac:dyDescent="0.25">
      <c r="A13" s="4" t="s">
        <v>39</v>
      </c>
      <c r="B13">
        <f>COUNTIF(Data!D$4:D$97,A13)</f>
        <v>11</v>
      </c>
    </row>
    <row r="14" spans="1:2" x14ac:dyDescent="0.25">
      <c r="A14" s="4" t="s">
        <v>21</v>
      </c>
      <c r="B14">
        <f>COUNTIF(Data!D$4:D$97,A14)</f>
        <v>8</v>
      </c>
    </row>
    <row r="15" spans="1:2" x14ac:dyDescent="0.25">
      <c r="B15">
        <f>COUNTIF(Data!D$4:D$97,A15)</f>
        <v>0</v>
      </c>
    </row>
    <row r="16" spans="1:2" x14ac:dyDescent="0.25">
      <c r="B16">
        <f>COUNTIF(Data!D$4:D$97,A16)</f>
        <v>0</v>
      </c>
    </row>
    <row r="17" spans="2:2" x14ac:dyDescent="0.25">
      <c r="B17">
        <f>COUNTIF(Data!D$4:D$97,A17)</f>
        <v>0</v>
      </c>
    </row>
    <row r="18" spans="2:2" x14ac:dyDescent="0.25">
      <c r="B18">
        <f>COUNTIF(Data!D$4:D$97,A18)</f>
        <v>0</v>
      </c>
    </row>
    <row r="19" spans="2:2" x14ac:dyDescent="0.25">
      <c r="B19">
        <f>COUNTIF(Data!D$4:D$97,A19)</f>
        <v>0</v>
      </c>
    </row>
    <row r="20" spans="2:2" x14ac:dyDescent="0.25">
      <c r="B20">
        <f>COUNTIF(Data!D$4:D$97,A20)</f>
        <v>0</v>
      </c>
    </row>
    <row r="21" spans="2:2" x14ac:dyDescent="0.25">
      <c r="B21">
        <f>COUNTIF(Data!D$4:D$97,A21)</f>
        <v>0</v>
      </c>
    </row>
    <row r="22" spans="2:2" x14ac:dyDescent="0.25">
      <c r="B22">
        <f>COUNTIF(Data!D$4:D$97,A22)</f>
        <v>0</v>
      </c>
    </row>
    <row r="23" spans="2:2" x14ac:dyDescent="0.25">
      <c r="B23">
        <f>COUNTIF(Data!D$4:D$97,A23)</f>
        <v>0</v>
      </c>
    </row>
    <row r="24" spans="2:2" x14ac:dyDescent="0.25">
      <c r="B24">
        <f>COUNTIF(Data!D$4:D$97,A24)</f>
        <v>0</v>
      </c>
    </row>
    <row r="25" spans="2:2" x14ac:dyDescent="0.25">
      <c r="B25">
        <f>COUNTIF(Data!D$4:D$97,A25)</f>
        <v>0</v>
      </c>
    </row>
    <row r="26" spans="2:2" x14ac:dyDescent="0.25">
      <c r="B26">
        <f>COUNTIF(Data!D$4:D$97,A26)</f>
        <v>0</v>
      </c>
    </row>
    <row r="27" spans="2:2" x14ac:dyDescent="0.25">
      <c r="B27">
        <f>COUNTIF(Data!D$4:D$97,A27)</f>
        <v>0</v>
      </c>
    </row>
    <row r="28" spans="2:2" x14ac:dyDescent="0.25">
      <c r="B28">
        <f>COUNTIF(Data!D$4:D$97,A28)</f>
        <v>0</v>
      </c>
    </row>
    <row r="29" spans="2:2" x14ac:dyDescent="0.25">
      <c r="B29">
        <f>COUNTIF(Data!D$4:D$97,A29)</f>
        <v>0</v>
      </c>
    </row>
    <row r="30" spans="2:2" x14ac:dyDescent="0.25">
      <c r="B30">
        <f>COUNTIF(Data!D$4:D$97,A30)</f>
        <v>0</v>
      </c>
    </row>
    <row r="31" spans="2:2" x14ac:dyDescent="0.25">
      <c r="B31">
        <f>COUNTIF(Data!D$4:D$97,A31)</f>
        <v>0</v>
      </c>
    </row>
    <row r="32" spans="2:2" x14ac:dyDescent="0.25">
      <c r="B32">
        <f>COUNTIF(Data!D$4:D$97,A32)</f>
        <v>0</v>
      </c>
    </row>
    <row r="33" spans="2:2" x14ac:dyDescent="0.25">
      <c r="B33">
        <f>COUNTIF(Data!D$4:D$97,A33)</f>
        <v>0</v>
      </c>
    </row>
    <row r="34" spans="2:2" x14ac:dyDescent="0.25">
      <c r="B34">
        <f>COUNTIF(Data!D$4:D$97,A34)</f>
        <v>0</v>
      </c>
    </row>
    <row r="35" spans="2:2" x14ac:dyDescent="0.25">
      <c r="B35">
        <f>COUNTIF(Data!D$4:D$97,A35)</f>
        <v>0</v>
      </c>
    </row>
    <row r="36" spans="2:2" x14ac:dyDescent="0.25">
      <c r="B36">
        <f>COUNTIF(Data!D$4:D$97,A36)</f>
        <v>0</v>
      </c>
    </row>
    <row r="37" spans="2:2" x14ac:dyDescent="0.25">
      <c r="B37">
        <f>COUNTIF(Data!D$4:D$97,A37)</f>
        <v>0</v>
      </c>
    </row>
    <row r="38" spans="2:2" x14ac:dyDescent="0.25">
      <c r="B38">
        <f>COUNTIF(Data!D$4:D$97,A38)</f>
        <v>0</v>
      </c>
    </row>
    <row r="39" spans="2:2" x14ac:dyDescent="0.25">
      <c r="B39">
        <f>COUNTIF(Data!D$4:D$97,A39)</f>
        <v>0</v>
      </c>
    </row>
    <row r="40" spans="2:2" x14ac:dyDescent="0.25">
      <c r="B40">
        <f>COUNTIF(Data!D$4:D$97,A40)</f>
        <v>0</v>
      </c>
    </row>
    <row r="41" spans="2:2" x14ac:dyDescent="0.25">
      <c r="B41">
        <f>COUNTIF(Data!D$4:D$97,A41)</f>
        <v>0</v>
      </c>
    </row>
    <row r="42" spans="2:2" x14ac:dyDescent="0.25">
      <c r="B42">
        <f>COUNTIF(Data!D$4:D$97,A42)</f>
        <v>0</v>
      </c>
    </row>
    <row r="43" spans="2:2" x14ac:dyDescent="0.25">
      <c r="B43">
        <f>COUNTIF(Data!D$4:D$97,A43)</f>
        <v>0</v>
      </c>
    </row>
    <row r="44" spans="2:2" x14ac:dyDescent="0.25">
      <c r="B44">
        <f>COUNTIF(Data!D$4:D$97,A44)</f>
        <v>0</v>
      </c>
    </row>
    <row r="45" spans="2:2" x14ac:dyDescent="0.25">
      <c r="B45">
        <f>COUNTIF(Data!D$4:D$97,A45)</f>
        <v>0</v>
      </c>
    </row>
    <row r="46" spans="2:2" x14ac:dyDescent="0.25">
      <c r="B46">
        <f>COUNTIF(Data!D$4:D$97,A46)</f>
        <v>0</v>
      </c>
    </row>
    <row r="47" spans="2:2" x14ac:dyDescent="0.25">
      <c r="B47">
        <f>COUNTIF(Data!D$4:D$97,A47)</f>
        <v>0</v>
      </c>
    </row>
    <row r="48" spans="2:2" x14ac:dyDescent="0.25">
      <c r="B48">
        <f>COUNTIF(Data!D$4:D$97,A48)</f>
        <v>0</v>
      </c>
    </row>
    <row r="49" spans="2:2" x14ac:dyDescent="0.25">
      <c r="B49">
        <f>COUNTIF(Data!D$4:D$97,A49)</f>
        <v>0</v>
      </c>
    </row>
    <row r="50" spans="2:2" x14ac:dyDescent="0.25">
      <c r="B50">
        <f>COUNTIF(Data!D$4:D$97,A50)</f>
        <v>0</v>
      </c>
    </row>
    <row r="51" spans="2:2" x14ac:dyDescent="0.25">
      <c r="B51">
        <f>COUNTIF(Data!D$4:D$97,A51)</f>
        <v>0</v>
      </c>
    </row>
    <row r="52" spans="2:2" x14ac:dyDescent="0.25">
      <c r="B52">
        <f>COUNTIF(Data!D$4:D$97,A52)</f>
        <v>0</v>
      </c>
    </row>
    <row r="53" spans="2:2" x14ac:dyDescent="0.25">
      <c r="B53">
        <f>COUNTIF(Data!D$4:D$97,A53)</f>
        <v>0</v>
      </c>
    </row>
    <row r="54" spans="2:2" x14ac:dyDescent="0.25">
      <c r="B54">
        <f>COUNTIF(Data!D$4:D$97,A54)</f>
        <v>0</v>
      </c>
    </row>
    <row r="55" spans="2:2" x14ac:dyDescent="0.25">
      <c r="B55">
        <f>COUNTIF(Data!D$4:D$97,A55)</f>
        <v>0</v>
      </c>
    </row>
    <row r="56" spans="2:2" x14ac:dyDescent="0.25">
      <c r="B56">
        <f>COUNTIF(Data!D$4:D$97,A56)</f>
        <v>0</v>
      </c>
    </row>
    <row r="57" spans="2:2" x14ac:dyDescent="0.25">
      <c r="B57">
        <f>COUNTIF(Data!D$4:D$97,A57)</f>
        <v>0</v>
      </c>
    </row>
    <row r="58" spans="2:2" x14ac:dyDescent="0.25">
      <c r="B58">
        <f>COUNTIF(Data!D$4:D$97,A58)</f>
        <v>0</v>
      </c>
    </row>
    <row r="59" spans="2:2" x14ac:dyDescent="0.25">
      <c r="B59">
        <f>COUNTIF(Data!D$4:D$97,A59)</f>
        <v>0</v>
      </c>
    </row>
    <row r="60" spans="2:2" x14ac:dyDescent="0.25">
      <c r="B60">
        <f>COUNTIF(Data!D$4:D$97,A60)</f>
        <v>0</v>
      </c>
    </row>
    <row r="61" spans="2:2" x14ac:dyDescent="0.25">
      <c r="B61">
        <f>COUNTIF(Data!D$4:D$97,A61)</f>
        <v>0</v>
      </c>
    </row>
    <row r="62" spans="2:2" x14ac:dyDescent="0.25">
      <c r="B62">
        <f>COUNTIF(Data!D$4:D$97,A62)</f>
        <v>0</v>
      </c>
    </row>
    <row r="63" spans="2:2" x14ac:dyDescent="0.25">
      <c r="B63">
        <f>COUNTIF(Data!D$4:D$97,A63)</f>
        <v>0</v>
      </c>
    </row>
    <row r="64" spans="2:2" x14ac:dyDescent="0.25">
      <c r="B64">
        <f>COUNTIF(Data!D$4:D$97,A64)</f>
        <v>0</v>
      </c>
    </row>
    <row r="65" spans="2:2" x14ac:dyDescent="0.25">
      <c r="B65">
        <f>COUNTIF(Data!D$4:D$97,A65)</f>
        <v>0</v>
      </c>
    </row>
    <row r="66" spans="2:2" x14ac:dyDescent="0.25">
      <c r="B66">
        <f>COUNTIF(Data!D$4:D$97,A66)</f>
        <v>0</v>
      </c>
    </row>
    <row r="67" spans="2:2" x14ac:dyDescent="0.25">
      <c r="B67">
        <f>COUNTIF(Data!D$4:D$97,A67)</f>
        <v>0</v>
      </c>
    </row>
    <row r="68" spans="2:2" x14ac:dyDescent="0.25">
      <c r="B68">
        <f>COUNTIF(Data!D$4:D$97,A68)</f>
        <v>0</v>
      </c>
    </row>
    <row r="69" spans="2:2" x14ac:dyDescent="0.25">
      <c r="B69">
        <f>COUNTIF(Data!D$4:D$97,A69)</f>
        <v>0</v>
      </c>
    </row>
    <row r="70" spans="2:2" x14ac:dyDescent="0.25">
      <c r="B70">
        <f>COUNTIF(Data!D$4:D$97,A70)</f>
        <v>0</v>
      </c>
    </row>
    <row r="71" spans="2:2" x14ac:dyDescent="0.25">
      <c r="B71">
        <f>COUNTIF(Data!D$4:D$97,A71)</f>
        <v>0</v>
      </c>
    </row>
    <row r="72" spans="2:2" x14ac:dyDescent="0.25">
      <c r="B72">
        <f>COUNTIF(Data!D$4:D$97,A72)</f>
        <v>0</v>
      </c>
    </row>
    <row r="73" spans="2:2" x14ac:dyDescent="0.25">
      <c r="B73">
        <f>COUNTIF(Data!D$4:D$97,A73)</f>
        <v>0</v>
      </c>
    </row>
    <row r="74" spans="2:2" x14ac:dyDescent="0.25">
      <c r="B74">
        <f>COUNTIF(Data!D$4:D$97,A74)</f>
        <v>0</v>
      </c>
    </row>
    <row r="75" spans="2:2" x14ac:dyDescent="0.25">
      <c r="B75">
        <f>COUNTIF(Data!D$4:D$97,A75)</f>
        <v>0</v>
      </c>
    </row>
    <row r="76" spans="2:2" x14ac:dyDescent="0.25">
      <c r="B76">
        <f>COUNTIF(Data!D$4:D$97,A76)</f>
        <v>0</v>
      </c>
    </row>
    <row r="77" spans="2:2" x14ac:dyDescent="0.25">
      <c r="B77">
        <f>COUNTIF(Data!D$4:D$97,A77)</f>
        <v>0</v>
      </c>
    </row>
    <row r="78" spans="2:2" x14ac:dyDescent="0.25">
      <c r="B78">
        <f>COUNTIF(Data!D$4:D$97,A78)</f>
        <v>0</v>
      </c>
    </row>
    <row r="79" spans="2:2" x14ac:dyDescent="0.25">
      <c r="B79">
        <f>COUNTIF(Data!D$4:D$97,A79)</f>
        <v>0</v>
      </c>
    </row>
    <row r="80" spans="2:2" x14ac:dyDescent="0.25">
      <c r="B80">
        <f>COUNTIF(Data!D$4:D$97,A80)</f>
        <v>0</v>
      </c>
    </row>
    <row r="81" spans="2:2" x14ac:dyDescent="0.25">
      <c r="B81">
        <f>COUNTIF(Data!D$4:D$97,A81)</f>
        <v>0</v>
      </c>
    </row>
    <row r="82" spans="2:2" x14ac:dyDescent="0.25">
      <c r="B82">
        <f>COUNTIF(Data!D$4:D$97,A82)</f>
        <v>0</v>
      </c>
    </row>
    <row r="83" spans="2:2" x14ac:dyDescent="0.25">
      <c r="B83">
        <f>COUNTIF(Data!D$4:D$97,A83)</f>
        <v>0</v>
      </c>
    </row>
    <row r="84" spans="2:2" x14ac:dyDescent="0.25">
      <c r="B84">
        <f>COUNTIF(Data!D$4:D$97,A84)</f>
        <v>0</v>
      </c>
    </row>
    <row r="85" spans="2:2" x14ac:dyDescent="0.25">
      <c r="B85">
        <f>COUNTIF(Data!D$4:D$97,A85)</f>
        <v>0</v>
      </c>
    </row>
    <row r="86" spans="2:2" x14ac:dyDescent="0.25">
      <c r="B86">
        <f>COUNTIF(Data!D$4:D$97,A86)</f>
        <v>0</v>
      </c>
    </row>
    <row r="87" spans="2:2" x14ac:dyDescent="0.25">
      <c r="B87">
        <f>COUNTIF(Data!D$4:D$97,A87)</f>
        <v>0</v>
      </c>
    </row>
    <row r="88" spans="2:2" x14ac:dyDescent="0.25">
      <c r="B88">
        <f>COUNTIF(Data!D$4:D$97,A88)</f>
        <v>0</v>
      </c>
    </row>
    <row r="89" spans="2:2" x14ac:dyDescent="0.25">
      <c r="B89">
        <f>COUNTIF(Data!D$4:D$97,A89)</f>
        <v>0</v>
      </c>
    </row>
    <row r="90" spans="2:2" x14ac:dyDescent="0.25">
      <c r="B90">
        <f>COUNTIF(Data!D$4:D$97,A90)</f>
        <v>0</v>
      </c>
    </row>
    <row r="91" spans="2:2" x14ac:dyDescent="0.25">
      <c r="B91">
        <f>COUNTIF(Data!D$4:D$97,A91)</f>
        <v>0</v>
      </c>
    </row>
    <row r="92" spans="2:2" x14ac:dyDescent="0.25">
      <c r="B92">
        <f>COUNTIF(Data!D$4:D$97,A92)</f>
        <v>0</v>
      </c>
    </row>
    <row r="93" spans="2:2" x14ac:dyDescent="0.25">
      <c r="B93">
        <f>COUNTIF(Data!D$4:D$97,A93)</f>
        <v>0</v>
      </c>
    </row>
    <row r="94" spans="2:2" x14ac:dyDescent="0.25">
      <c r="B94">
        <f>COUNTIF(Data!D$4:D$97,A94)</f>
        <v>0</v>
      </c>
    </row>
    <row r="95" spans="2:2" x14ac:dyDescent="0.25">
      <c r="B95">
        <f>COUNTIF(Data!D$4:D$97,A95)</f>
        <v>0</v>
      </c>
    </row>
  </sheetData>
  <sortState ref="A2:B95">
    <sortCondition ref="A2:A9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Basic Functions</vt:lpstr>
      <vt:lpstr>Chapter 3  Frequency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CS Dept</cp:lastModifiedBy>
  <dcterms:created xsi:type="dcterms:W3CDTF">2012-08-14T19:51:03Z</dcterms:created>
  <dcterms:modified xsi:type="dcterms:W3CDTF">2012-10-10T14:07:16Z</dcterms:modified>
</cp:coreProperties>
</file>